
<file path=[Content_Types].xml><?xml version="1.0" encoding="utf-8"?>
<Types xmlns="http://schemas.openxmlformats.org/package/2006/content-types">
  <Override PartName="/xl/embeddings/oleObject8.bin" ContentType="application/vnd.openxmlformats-officedocument.oleObject"/>
  <Override PartName="/xl/embeddings/oleObject14.bin" ContentType="application/vnd.openxmlformats-officedocument.oleObject"/>
  <Override PartName="/xl/embeddings/oleObject23.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Override PartName="/xl/embeddings/oleObject24.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showInkAnnotation="0" defaultThemeVersion="124226"/>
  <bookViews>
    <workbookView xWindow="120" yWindow="468" windowWidth="15120" windowHeight="7656"/>
  </bookViews>
  <sheets>
    <sheet name="Сосновское поселение" sheetId="1" r:id="rId1"/>
    <sheet name="Сельское хоз-во" sheetId="10" r:id="rId2"/>
    <sheet name="Пр-во важнейших видов продукции" sheetId="14" r:id="rId3"/>
    <sheet name="Потребительский рынок" sheetId="16" r:id="rId4"/>
    <sheet name="Инвестиции" sheetId="15" r:id="rId5"/>
    <sheet name="Строительство" sheetId="13" r:id="rId6"/>
    <sheet name="Транспорт" sheetId="11" r:id="rId7"/>
    <sheet name="Финансы" sheetId="12" r:id="rId8"/>
    <sheet name="Развитие социальной сферы" sheetId="7" r:id="rId9"/>
    <sheet name="Титульный лист" sheetId="18" r:id="rId10"/>
  </sheets>
  <definedNames>
    <definedName name="_ftn1" localSheetId="4">Инвестиции!#REF!</definedName>
    <definedName name="_ftn1" localSheetId="3">'Потребительский рынок'!#REF!</definedName>
    <definedName name="_ftn1" localSheetId="2">'Пр-во важнейших видов продукции'!#REF!</definedName>
    <definedName name="_ftn1" localSheetId="8">'Развитие социальной сферы'!#REF!</definedName>
    <definedName name="_ftn1" localSheetId="1">'Сельское хоз-во'!#REF!</definedName>
    <definedName name="_ftn1" localSheetId="0">'Сосновское поселение'!$A$297</definedName>
    <definedName name="_ftn1" localSheetId="5">Строительство!#REF!</definedName>
    <definedName name="_ftn1" localSheetId="6">Транспорт!#REF!</definedName>
    <definedName name="_ftn1" localSheetId="7">Финансы!#REF!</definedName>
    <definedName name="_ftn2" localSheetId="4">Инвестиции!#REF!</definedName>
    <definedName name="_ftn2" localSheetId="3">'Потребительский рынок'!#REF!</definedName>
    <definedName name="_ftn2" localSheetId="2">'Пр-во важнейших видов продукции'!#REF!</definedName>
    <definedName name="_ftn2" localSheetId="8">'Развитие социальной сферы'!#REF!</definedName>
    <definedName name="_ftn2" localSheetId="1">'Сельское хоз-во'!#REF!</definedName>
    <definedName name="_ftn2" localSheetId="0">'Сосновское поселение'!$A$298</definedName>
    <definedName name="_ftn2" localSheetId="5">Строительство!#REF!</definedName>
    <definedName name="_ftn2" localSheetId="6">Транспорт!#REF!</definedName>
    <definedName name="_ftn2" localSheetId="7">Финансы!#REF!</definedName>
    <definedName name="_ftn3" localSheetId="4">Инвестиции!#REF!</definedName>
    <definedName name="_ftn3" localSheetId="3">'Потребительский рынок'!#REF!</definedName>
    <definedName name="_ftn3" localSheetId="2">'Пр-во важнейших видов продукции'!#REF!</definedName>
    <definedName name="_ftn3" localSheetId="8">'Развитие социальной сферы'!#REF!</definedName>
    <definedName name="_ftn3" localSheetId="1">'Сельское хоз-во'!#REF!</definedName>
    <definedName name="_ftn3" localSheetId="0">'Сосновское поселение'!$A$299</definedName>
    <definedName name="_ftn3" localSheetId="5">Строительство!#REF!</definedName>
    <definedName name="_ftn3" localSheetId="6">Транспорт!#REF!</definedName>
    <definedName name="_ftn3" localSheetId="7">Финансы!#REF!</definedName>
    <definedName name="_ftnref1" localSheetId="4">Инвестиции!#REF!</definedName>
    <definedName name="_ftnref1" localSheetId="3">'Потребительский рынок'!#REF!</definedName>
    <definedName name="_ftnref1" localSheetId="2">'Пр-во важнейших видов продукции'!#REF!</definedName>
    <definedName name="_ftnref1" localSheetId="8">'Развитие социальной сферы'!#REF!</definedName>
    <definedName name="_ftnref1" localSheetId="1">'Сельское хоз-во'!#REF!</definedName>
    <definedName name="_ftnref1" localSheetId="0">'Сосновское поселение'!$B$41</definedName>
    <definedName name="_ftnref1" localSheetId="5">Строительство!#REF!</definedName>
    <definedName name="_ftnref1" localSheetId="6">Транспорт!#REF!</definedName>
    <definedName name="_ftnref1" localSheetId="7">Финансы!#REF!</definedName>
    <definedName name="_ftnref2" localSheetId="4">Инвестиции!#REF!</definedName>
    <definedName name="_ftnref2" localSheetId="3">'Потребительский рынок'!#REF!</definedName>
    <definedName name="_ftnref2" localSheetId="2">'Пр-во важнейших видов продукции'!#REF!</definedName>
    <definedName name="_ftnref2" localSheetId="8">'Развитие социальной сферы'!#REF!</definedName>
    <definedName name="_ftnref2" localSheetId="1">'Сельское хоз-во'!#REF!</definedName>
    <definedName name="_ftnref2" localSheetId="0">'Сосновское поселение'!$B$43</definedName>
    <definedName name="_ftnref2" localSheetId="5">Строительство!#REF!</definedName>
    <definedName name="_ftnref2" localSheetId="6">Транспорт!#REF!</definedName>
    <definedName name="_ftnref2" localSheetId="7">Финансы!#REF!</definedName>
    <definedName name="_ftnref3" localSheetId="4">Инвестиции!#REF!</definedName>
    <definedName name="_ftnref3" localSheetId="3">'Потребительский рынок'!#REF!</definedName>
    <definedName name="_ftnref3" localSheetId="2">'Пр-во важнейших видов продукции'!#REF!</definedName>
    <definedName name="_ftnref3" localSheetId="8">'Развитие социальной сферы'!#REF!</definedName>
    <definedName name="_ftnref3" localSheetId="1">'Сельское хоз-во'!#REF!</definedName>
    <definedName name="_ftnref3" localSheetId="0">'Сосновское поселение'!$C$43</definedName>
    <definedName name="_ftnref3" localSheetId="5">Строительство!#REF!</definedName>
    <definedName name="_ftnref3" localSheetId="6">Транспорт!#REF!</definedName>
    <definedName name="_ftnref3" localSheetId="7">Финансы!#REF!</definedName>
    <definedName name="_Ref346553369" localSheetId="0">'Сосновское поселение'!$L$186</definedName>
  </definedNames>
  <calcPr calcId="125725"/>
</workbook>
</file>

<file path=xl/calcChain.xml><?xml version="1.0" encoding="utf-8"?>
<calcChain xmlns="http://schemas.openxmlformats.org/spreadsheetml/2006/main">
  <c r="D5" i="12"/>
  <c r="H18" i="7" l="1"/>
  <c r="G18"/>
  <c r="F18"/>
  <c r="E18"/>
  <c r="D18"/>
  <c r="H13"/>
  <c r="G13"/>
  <c r="F13"/>
  <c r="E13"/>
  <c r="D13"/>
  <c r="H28" i="12"/>
  <c r="G28"/>
  <c r="G39" s="1"/>
  <c r="F28"/>
  <c r="E28"/>
  <c r="D28"/>
  <c r="H5"/>
  <c r="G5"/>
  <c r="F5"/>
  <c r="E5"/>
  <c r="H8" i="11"/>
  <c r="G8"/>
  <c r="F8"/>
  <c r="E8"/>
  <c r="E5" i="13"/>
  <c r="F5" s="1"/>
  <c r="G5" s="1"/>
  <c r="H5" s="1"/>
  <c r="H21" i="15"/>
  <c r="G21"/>
  <c r="F21"/>
  <c r="E21"/>
  <c r="D21"/>
  <c r="D17"/>
  <c r="D27" s="1"/>
  <c r="D15"/>
  <c r="E5"/>
  <c r="E15" s="1"/>
  <c r="E17" s="1"/>
  <c r="E27" s="1"/>
  <c r="E11" i="16"/>
  <c r="F11" s="1"/>
  <c r="G11" s="1"/>
  <c r="H11" s="1"/>
  <c r="E8"/>
  <c r="F8" s="1"/>
  <c r="G8" s="1"/>
  <c r="H8" s="1"/>
  <c r="E5"/>
  <c r="F5" s="1"/>
  <c r="G5" s="1"/>
  <c r="H5" s="1"/>
  <c r="H33" i="14"/>
  <c r="G33"/>
  <c r="F33"/>
  <c r="E33"/>
  <c r="E25" i="10"/>
  <c r="F25" s="1"/>
  <c r="G25" s="1"/>
  <c r="H25" s="1"/>
  <c r="E23"/>
  <c r="F23" s="1"/>
  <c r="G23" s="1"/>
  <c r="H23" s="1"/>
  <c r="E21"/>
  <c r="F19" s="1"/>
  <c r="E19"/>
  <c r="E18"/>
  <c r="D18"/>
  <c r="E16"/>
  <c r="F16" s="1"/>
  <c r="G16" s="1"/>
  <c r="H16" s="1"/>
  <c r="F14"/>
  <c r="G14" s="1"/>
  <c r="H14" s="1"/>
  <c r="E14"/>
  <c r="E12"/>
  <c r="F12" s="1"/>
  <c r="D8"/>
  <c r="E9" s="1"/>
  <c r="F39" i="12" l="1"/>
  <c r="H39"/>
  <c r="D39"/>
  <c r="F8" i="10"/>
  <c r="G9"/>
  <c r="G12"/>
  <c r="E8"/>
  <c r="F21"/>
  <c r="F5" i="15"/>
  <c r="F15" s="1"/>
  <c r="F17" s="1"/>
  <c r="F27" s="1"/>
  <c r="E39" i="12"/>
  <c r="D5" i="10"/>
  <c r="G5" i="15"/>
  <c r="E6" i="10"/>
  <c r="D186" i="1"/>
  <c r="D188" s="1"/>
  <c r="D198" s="1"/>
  <c r="D11"/>
  <c r="E282"/>
  <c r="F282"/>
  <c r="G282"/>
  <c r="H282"/>
  <c r="D282"/>
  <c r="E277"/>
  <c r="F277"/>
  <c r="G277"/>
  <c r="H277"/>
  <c r="E203"/>
  <c r="F203" s="1"/>
  <c r="G203" s="1"/>
  <c r="H203" s="1"/>
  <c r="E168"/>
  <c r="F168" s="1"/>
  <c r="G168" s="1"/>
  <c r="H168" s="1"/>
  <c r="E118"/>
  <c r="F118" s="1"/>
  <c r="G118" s="1"/>
  <c r="H118" s="1"/>
  <c r="E116"/>
  <c r="F116" s="1"/>
  <c r="G116" s="1"/>
  <c r="H116" s="1"/>
  <c r="E109"/>
  <c r="F109" s="1"/>
  <c r="G109" s="1"/>
  <c r="H109" s="1"/>
  <c r="E107"/>
  <c r="F107" s="1"/>
  <c r="G107" s="1"/>
  <c r="H107" s="1"/>
  <c r="E91"/>
  <c r="F91" s="1"/>
  <c r="G91" s="1"/>
  <c r="H91" s="1"/>
  <c r="E88"/>
  <c r="F88" s="1"/>
  <c r="G88" s="1"/>
  <c r="H88" s="1"/>
  <c r="E85"/>
  <c r="F85" s="1"/>
  <c r="G85" s="1"/>
  <c r="H85" s="1"/>
  <c r="E82"/>
  <c r="F82" s="1"/>
  <c r="G82" s="1"/>
  <c r="H82" s="1"/>
  <c r="E79"/>
  <c r="F79" s="1"/>
  <c r="G79" s="1"/>
  <c r="H79" s="1"/>
  <c r="E76"/>
  <c r="F76" s="1"/>
  <c r="G76" s="1"/>
  <c r="H76" s="1"/>
  <c r="E73"/>
  <c r="F73" s="1"/>
  <c r="G73" s="1"/>
  <c r="H73" s="1"/>
  <c r="E67"/>
  <c r="F67" s="1"/>
  <c r="G67" s="1"/>
  <c r="H67" s="1"/>
  <c r="E64"/>
  <c r="F64" s="1"/>
  <c r="G64" s="1"/>
  <c r="H64" s="1"/>
  <c r="E61"/>
  <c r="F61" s="1"/>
  <c r="G61" s="1"/>
  <c r="H61" s="1"/>
  <c r="E58"/>
  <c r="F58" s="1"/>
  <c r="G58" s="1"/>
  <c r="H58" s="1"/>
  <c r="E55"/>
  <c r="F55" s="1"/>
  <c r="G55" s="1"/>
  <c r="H55" s="1"/>
  <c r="E52"/>
  <c r="F52" s="1"/>
  <c r="G52" s="1"/>
  <c r="H52" s="1"/>
  <c r="E49"/>
  <c r="F49" s="1"/>
  <c r="G49" s="1"/>
  <c r="H49" s="1"/>
  <c r="E42"/>
  <c r="F42" s="1"/>
  <c r="G42" s="1"/>
  <c r="H42" s="1"/>
  <c r="D13"/>
  <c r="H9" i="10" l="1"/>
  <c r="G21"/>
  <c r="F18"/>
  <c r="E5"/>
  <c r="E7" s="1"/>
  <c r="F9"/>
  <c r="G19"/>
  <c r="G6" s="1"/>
  <c r="H12"/>
  <c r="H8" s="1"/>
  <c r="G8"/>
  <c r="F5"/>
  <c r="G15" i="15"/>
  <c r="G17" s="1"/>
  <c r="G27" s="1"/>
  <c r="H5"/>
  <c r="H15" s="1"/>
  <c r="H17" s="1"/>
  <c r="H27" s="1"/>
  <c r="G34" i="1"/>
  <c r="H34"/>
  <c r="F34"/>
  <c r="E34"/>
  <c r="H21" i="10" l="1"/>
  <c r="H18" s="1"/>
  <c r="G18"/>
  <c r="H5"/>
  <c r="F6"/>
  <c r="F7" s="1"/>
  <c r="D252" i="1"/>
  <c r="H7" i="10" l="1"/>
  <c r="G5"/>
  <c r="G7" s="1"/>
  <c r="H19"/>
  <c r="H6" s="1"/>
  <c r="H263" i="1" l="1"/>
  <c r="D263"/>
  <c r="E263"/>
  <c r="F263"/>
  <c r="G263"/>
  <c r="E221" l="1"/>
  <c r="F221"/>
  <c r="G221"/>
  <c r="H221"/>
  <c r="H152"/>
  <c r="G152"/>
  <c r="F152"/>
  <c r="E152"/>
  <c r="E11" l="1"/>
  <c r="E12" s="1"/>
  <c r="E7"/>
  <c r="F6"/>
  <c r="F7" l="1"/>
  <c r="E13"/>
  <c r="G6"/>
  <c r="F11"/>
  <c r="F12" s="1"/>
  <c r="E186"/>
  <c r="E188" s="1"/>
  <c r="E20" l="1"/>
  <c r="E17"/>
  <c r="E18"/>
  <c r="F13"/>
  <c r="G7"/>
  <c r="H6"/>
  <c r="F186"/>
  <c r="F188" s="1"/>
  <c r="G11"/>
  <c r="G12" s="1"/>
  <c r="G13" l="1"/>
  <c r="G20" s="1"/>
  <c r="H13"/>
  <c r="F18"/>
  <c r="F17"/>
  <c r="F20"/>
  <c r="H11"/>
  <c r="H12" s="1"/>
  <c r="H7"/>
  <c r="E19"/>
  <c r="G186"/>
  <c r="G188" s="1"/>
  <c r="G18" l="1"/>
  <c r="G17"/>
  <c r="F19"/>
  <c r="H18"/>
  <c r="H17"/>
  <c r="H20"/>
  <c r="H186"/>
  <c r="H188" s="1"/>
  <c r="H198" s="1"/>
  <c r="G19" l="1"/>
  <c r="H19"/>
</calcChain>
</file>

<file path=xl/sharedStrings.xml><?xml version="1.0" encoding="utf-8"?>
<sst xmlns="http://schemas.openxmlformats.org/spreadsheetml/2006/main" count="1361" uniqueCount="449">
  <si>
    <t>№ п/п</t>
  </si>
  <si>
    <t>Наименование, раздела, показателя</t>
  </si>
  <si>
    <t>Единица измерения</t>
  </si>
  <si>
    <t>Отчет</t>
  </si>
  <si>
    <t>(год n-1)</t>
  </si>
  <si>
    <r>
      <t xml:space="preserve">Оценка </t>
    </r>
    <r>
      <rPr>
        <sz val="10"/>
        <color theme="1"/>
        <rFont val="Arial"/>
        <family val="2"/>
        <charset val="204"/>
      </rPr>
      <t>(текущий год n)</t>
    </r>
  </si>
  <si>
    <t>Прогноз</t>
  </si>
  <si>
    <t>Пояснение по заполнению формы</t>
  </si>
  <si>
    <t>n+1</t>
  </si>
  <si>
    <t>n+2</t>
  </si>
  <si>
    <t>n+3</t>
  </si>
  <si>
    <t>I</t>
  </si>
  <si>
    <t>Демографические показатели</t>
  </si>
  <si>
    <t xml:space="preserve">Изменение к предыдущему году </t>
  </si>
  <si>
    <t>%</t>
  </si>
  <si>
    <t>В том числе:</t>
  </si>
  <si>
    <t>Городского</t>
  </si>
  <si>
    <t>Сельского</t>
  </si>
  <si>
    <t>Изменение к предыдущему году</t>
  </si>
  <si>
    <t>Человек</t>
  </si>
  <si>
    <t>Общий коэффициент рождаемости</t>
  </si>
  <si>
    <t>Чел. на 1 тыс. чел. населения</t>
  </si>
  <si>
    <t>Общий коэффициент смертности</t>
  </si>
  <si>
    <t>Коэффициент естественного прироста (убыли)</t>
  </si>
  <si>
    <t>Коэффициент миграционного прироста (убыли)</t>
  </si>
  <si>
    <t>Рассчитывается как численность миграционного прироста (убыли) в расчете на 1000 чел. населения</t>
  </si>
  <si>
    <t>II</t>
  </si>
  <si>
    <t>в том числе:</t>
  </si>
  <si>
    <t>III</t>
  </si>
  <si>
    <t>Промышленное производство</t>
  </si>
  <si>
    <t>Индекс промышленного производства</t>
  </si>
  <si>
    <t>% к предыдущему году в сопоставимых ценах</t>
  </si>
  <si>
    <t>Индекс-дефлятор[1]</t>
  </si>
  <si>
    <t>% к предыдущему году</t>
  </si>
  <si>
    <t>Тыс. руб. в ценах соотв. лет</t>
  </si>
  <si>
    <t>Индекс производства[2]</t>
  </si>
  <si>
    <t>% к предыдущему году в сопоставимых ценах[3]</t>
  </si>
  <si>
    <t>Индекс-дефлятор</t>
  </si>
  <si>
    <t>Объем отгруженных товаров собственного производства, выполненных работ и услуг собственными силами по разделу «Обрабатывающие производства»</t>
  </si>
  <si>
    <t xml:space="preserve">Индекс производства </t>
  </si>
  <si>
    <t>Производство пищевых продуктов, включая напитки, и табака</t>
  </si>
  <si>
    <t>Целлюлозно-бумажное производство, издательская и полиграфическая деятельность</t>
  </si>
  <si>
    <t>Производство кокса, нефтепродуктов</t>
  </si>
  <si>
    <t>Металлургическое производство и производство готовых металлических изделий</t>
  </si>
  <si>
    <t>Производство машин и оборудования (без производства оружия и боеприпасов)</t>
  </si>
  <si>
    <t>Объем отгруженных товаров собственного производства, выполненных работ и услуг собственными силами по разделу «Производство и распределение электроэнергии, газа и воды»</t>
  </si>
  <si>
    <t>IV</t>
  </si>
  <si>
    <t>Сельское хозяйство</t>
  </si>
  <si>
    <t>Индекс производства</t>
  </si>
  <si>
    <t>V</t>
  </si>
  <si>
    <t>Производство важнейших видов продукции в натуральном выражении</t>
  </si>
  <si>
    <t xml:space="preserve">Валовой сбор зерна (в весе после доработки) </t>
  </si>
  <si>
    <t>Тыс. тонн</t>
  </si>
  <si>
    <t>Валовой сбор картофеля</t>
  </si>
  <si>
    <t>Валовой сбор овощей</t>
  </si>
  <si>
    <t>Скот и птица на убой (в живом весе)</t>
  </si>
  <si>
    <t>Молоко</t>
  </si>
  <si>
    <t>Яйца</t>
  </si>
  <si>
    <t>Млн штук</t>
  </si>
  <si>
    <t>Мясо, включая субпродукты 1 категории</t>
  </si>
  <si>
    <t>Цельномолочная продукция (в пересчете на молоко)</t>
  </si>
  <si>
    <t>Мясо и субпродукты пищевые убойных животных</t>
  </si>
  <si>
    <t>Мясо и субпродукты пищевые домашней птицы</t>
  </si>
  <si>
    <t>Масло сливочное и пасты масляные</t>
  </si>
  <si>
    <t>Масло подсолнечное нерафинированное и его фракции</t>
  </si>
  <si>
    <t>Рыба и продукты рыбные переработанные и консервированные</t>
  </si>
  <si>
    <t>Вина столовые</t>
  </si>
  <si>
    <t>Напитки слабоалкогольные с содержанием этилового спирта не более 9 %</t>
  </si>
  <si>
    <t>Трикотажные изделия</t>
  </si>
  <si>
    <t xml:space="preserve">Обувь  </t>
  </si>
  <si>
    <t>Лесоматериалы, продольно распиленные или расколотые, разделенные на слои или лущеные, толщиной более 6 мм, шпалы железнодорожные или трамвайные деревянные, непропитанные</t>
  </si>
  <si>
    <t>Бумага</t>
  </si>
  <si>
    <t>Бензин автомобильный</t>
  </si>
  <si>
    <t>Топливо дизельное</t>
  </si>
  <si>
    <t>Масла нефтяные смазочные</t>
  </si>
  <si>
    <t>Мазут топочный</t>
  </si>
  <si>
    <t>Удобрения минеральные или химические в пересчете на 100% питательных веществ</t>
  </si>
  <si>
    <t>Полимеры этилена в первичных формах</t>
  </si>
  <si>
    <t>Тонн</t>
  </si>
  <si>
    <t>Портландцемент, цемент глиноземистый, цемент шлаковый и аналогичные цементы гидравлические</t>
  </si>
  <si>
    <t>Кирпич строительный (включая камни) из цемента, бетона или искусственного камня</t>
  </si>
  <si>
    <t>Тыс. шт.</t>
  </si>
  <si>
    <t>Автомобили легковые</t>
  </si>
  <si>
    <t>Электроэнергия</t>
  </si>
  <si>
    <t>40.1</t>
  </si>
  <si>
    <t>В том числе произведенная:</t>
  </si>
  <si>
    <t>атомными электростанциями</t>
  </si>
  <si>
    <t>40.2</t>
  </si>
  <si>
    <t>тепловыми электростанциями</t>
  </si>
  <si>
    <t>40.3</t>
  </si>
  <si>
    <t>гидроэлектростанциями</t>
  </si>
  <si>
    <t>…</t>
  </si>
  <si>
    <t>Другие виды продукции (указать какие)</t>
  </si>
  <si>
    <t>В натуральном выражении</t>
  </si>
  <si>
    <t>VI</t>
  </si>
  <si>
    <t>Потребительский рынок</t>
  </si>
  <si>
    <t xml:space="preserve">Оборот розничной торговли к предыдущему году </t>
  </si>
  <si>
    <t>% в сопоставимых ценах</t>
  </si>
  <si>
    <t>Оборот общественного питания к предыдущему году</t>
  </si>
  <si>
    <t>Объем платных услуг населению к предыдущему году</t>
  </si>
  <si>
    <t>VII</t>
  </si>
  <si>
    <t>Инвестиции</t>
  </si>
  <si>
    <t>Индекс физического объема инвестиций в основной капитал</t>
  </si>
  <si>
    <t>Сельское хозяйство, охота и лесное хозяйство</t>
  </si>
  <si>
    <t>Добыча полезных ископаемых</t>
  </si>
  <si>
    <t>Обрабатывающие производства</t>
  </si>
  <si>
    <t xml:space="preserve"> Производство и распределение электроэнергии, газа и воды</t>
  </si>
  <si>
    <t>Строительство</t>
  </si>
  <si>
    <t>Другие виды экономической деятельности (указать какие)</t>
  </si>
  <si>
    <t xml:space="preserve">Инвестиции в основной капитал по источникам финансирования: </t>
  </si>
  <si>
    <t>Привлеченные средства</t>
  </si>
  <si>
    <t>Из них:</t>
  </si>
  <si>
    <t>Кредиты банков</t>
  </si>
  <si>
    <t>Бюджетные средства</t>
  </si>
  <si>
    <t>Из федерального бюджета</t>
  </si>
  <si>
    <t>Из областного бюджета</t>
  </si>
  <si>
    <t>Из бюджета муниципального образования</t>
  </si>
  <si>
    <t>Из средств внебюджетных фондов</t>
  </si>
  <si>
    <t>Прочие</t>
  </si>
  <si>
    <t>VIII</t>
  </si>
  <si>
    <t xml:space="preserve">Кв. метров общей площади </t>
  </si>
  <si>
    <t>В том числе за счет средств:</t>
  </si>
  <si>
    <t>Областного бюджета</t>
  </si>
  <si>
    <t>Местного бюджета</t>
  </si>
  <si>
    <t>Кв. метров общей площади на 1 чел.</t>
  </si>
  <si>
    <t>IX</t>
  </si>
  <si>
    <t>Транспорт</t>
  </si>
  <si>
    <t>Объем услуг организаций транспорта</t>
  </si>
  <si>
    <t>На конец года; %</t>
  </si>
  <si>
    <t>X</t>
  </si>
  <si>
    <t>Доходы бюджета муниципального образования, всего</t>
  </si>
  <si>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</si>
  <si>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</si>
  <si>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Собственные (налоговые и неналоговые)</t>
  </si>
  <si>
    <t xml:space="preserve">из них </t>
  </si>
  <si>
    <t>Налог на доходы физических лиц</t>
  </si>
  <si>
    <t>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</si>
  <si>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</si>
  <si>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</si>
  <si>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</si>
  <si>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</si>
  <si>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</si>
  <si>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</si>
  <si>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налог на имущество,</t>
  </si>
  <si>
    <t>1.1.4.1</t>
  </si>
  <si>
    <t>1.1.4.2</t>
  </si>
  <si>
    <t>земельный налог</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</si>
  <si>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</si>
  <si>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</si>
  <si>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</si>
  <si>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</si>
  <si>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Прочие неналоговые доходы</t>
  </si>
  <si>
    <t>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</si>
  <si>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</si>
  <si>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</si>
  <si>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</si>
  <si>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</si>
  <si>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</si>
  <si>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</si>
  <si>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</si>
  <si>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</si>
  <si>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</si>
  <si>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</si>
  <si>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Прочие расходы</t>
  </si>
  <si>
    <t>Превышение доходов над расходами (+), или расходов над доходами (-)</t>
  </si>
  <si>
    <t>Рынок труда и занятость населения</t>
  </si>
  <si>
    <t>Численность занятых в экономике (среднегодовая)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</si>
  <si>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</si>
  <si>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t>Уровень зарегистрированной безработицы (на конец года)</t>
  </si>
  <si>
    <t>Численность безработных, зарегистрированных в органах государственной службы занятости (на конец года)</t>
  </si>
  <si>
    <t>Количество вакансий, заявленных предприятиями, в  центры занятости населения  (на конец года)</t>
  </si>
  <si>
    <t>Единиц</t>
  </si>
  <si>
    <t>Создание новых  рабочих мест,   всего</t>
  </si>
  <si>
    <t>на действующих  предприятиях</t>
  </si>
  <si>
    <t>на  вновь вводимых  предприятиях</t>
  </si>
  <si>
    <t>Развитие социальной сферы</t>
  </si>
  <si>
    <t>Ввод в действие объектов социально-культурной сферы за счет всех источников финансирования:</t>
  </si>
  <si>
    <t>дошкольные учреждения</t>
  </si>
  <si>
    <t>Ед./мест</t>
  </si>
  <si>
    <t>общеобразовательные школы</t>
  </si>
  <si>
    <t>больницы</t>
  </si>
  <si>
    <t>амбулаторно-поликлинические учреждения</t>
  </si>
  <si>
    <t>спортивные сооружения</t>
  </si>
  <si>
    <t>другие объекты (указать какие)</t>
  </si>
  <si>
    <t>Численность детей в дошкольных образовательных учреждениях</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</si>
  <si>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</si>
  <si>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</si>
  <si>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</si>
  <si>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</si>
  <si>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</si>
  <si>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</si>
  <si>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</si>
  <si>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высшего профессионального образования</t>
  </si>
  <si>
    <t xml:space="preserve"> Уровень обеспеченности (на конец года): </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</si>
  <si>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</si>
  <si>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</si>
  <si>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</si>
  <si>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</si>
  <si>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</si>
  <si>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в том числе дневными стационарами</t>
  </si>
  <si>
    <t xml:space="preserve"> врачами</t>
  </si>
  <si>
    <t>Чел. на 10 тыс. населения</t>
  </si>
  <si>
    <t xml:space="preserve">средним медицинским персоналом </t>
  </si>
  <si>
    <t>стационарными учреждениями социального обслуживания  престарелых и инвалидов (взрослых и детей)</t>
  </si>
  <si>
    <t>Мест на 10 тыс. населения</t>
  </si>
  <si>
    <t>общедоступными библиотеками</t>
  </si>
  <si>
    <t>Ед. на 100 тыс. населения</t>
  </si>
  <si>
    <t xml:space="preserve">учреждениями культурно-досугового типа </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</si>
  <si>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</si>
  <si>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</si>
  <si>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</si>
  <si>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</si>
  <si>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[1]Здесь и далее под индексом-дефлятором понимается отношение значения соответствующего показателя, исчисленного в фактически действовавших ценах, к значению показателя, исчисленному в постоянных ценах базисного периода – периода времени, с которым производится сравнение проектируемых или отчетных показателей.</t>
  </si>
  <si>
    <t>[3] Здесь и далее изменение к предыдущему году в сопоставимых ценах рассчитывается в случаях, когда в местную администрацию представлены материалы Минэкономразвития России и/или Комитета экономического развития и инвестиционной деятельности Ленинградской области (сценарные условия для формирования прогноза социально-экономического развития и пр.), содержащие информацию о значениях индексов-дефляторов или данные, на основе которых такие значения могут быть рассчитаны. Если такие материалы не были направлены в местную администрацию, изменение к предыдущему году рассчитывается в действующих ценах соответствующих лет.</t>
  </si>
  <si>
    <t>1.1</t>
  </si>
  <si>
    <t>1.2</t>
  </si>
  <si>
    <t>1.3</t>
  </si>
  <si>
    <t>1.4</t>
  </si>
  <si>
    <t>1.5</t>
  </si>
  <si>
    <t>1.6</t>
  </si>
  <si>
    <t>3.1</t>
  </si>
  <si>
    <t>3.2</t>
  </si>
  <si>
    <t>3.3</t>
  </si>
  <si>
    <t>3.4</t>
  </si>
  <si>
    <t>3.5</t>
  </si>
  <si>
    <t>3.6</t>
  </si>
  <si>
    <t>3.7</t>
  </si>
  <si>
    <t>3.8</t>
  </si>
  <si>
    <t>3.9</t>
  </si>
  <si>
    <t>3.10</t>
  </si>
  <si>
    <t>3.11</t>
  </si>
  <si>
    <t>3.12</t>
  </si>
  <si>
    <t>3.13</t>
  </si>
  <si>
    <t>3.14</t>
  </si>
  <si>
    <t>2.1</t>
  </si>
  <si>
    <t>2.2</t>
  </si>
  <si>
    <t>2.3</t>
  </si>
  <si>
    <t>2.4</t>
  </si>
  <si>
    <t>1.1.2</t>
  </si>
  <si>
    <t>1.1.3</t>
  </si>
  <si>
    <t>1.1.4</t>
  </si>
  <si>
    <t>1.1.5</t>
  </si>
  <si>
    <t>1.1.6</t>
  </si>
  <si>
    <t>1.1.7</t>
  </si>
  <si>
    <t>1.1.8</t>
  </si>
  <si>
    <t>1.1.9</t>
  </si>
  <si>
    <t>1.2.1</t>
  </si>
  <si>
    <t>1.2.2</t>
  </si>
  <si>
    <t>1.2.3</t>
  </si>
  <si>
    <t>1.2.4</t>
  </si>
  <si>
    <t>2.5</t>
  </si>
  <si>
    <t>2.6</t>
  </si>
  <si>
    <t>2.7</t>
  </si>
  <si>
    <t>2.8</t>
  </si>
  <si>
    <t>2.9</t>
  </si>
  <si>
    <t>2.10</t>
  </si>
  <si>
    <t>4.1</t>
  </si>
  <si>
    <t>4.2</t>
  </si>
  <si>
    <t>5.1</t>
  </si>
  <si>
    <t>5.2</t>
  </si>
  <si>
    <t>5.3</t>
  </si>
  <si>
    <t>5.4</t>
  </si>
  <si>
    <t>5.5</t>
  </si>
  <si>
    <t>5.6</t>
  </si>
  <si>
    <t>5.7</t>
  </si>
  <si>
    <t>5.8</t>
  </si>
  <si>
    <t>5.9</t>
  </si>
  <si>
    <t>Число родившихся (без учета мертворожденных)</t>
  </si>
  <si>
    <t>Число умерших</t>
  </si>
  <si>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</si>
  <si>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2</t>
  </si>
  <si>
    <t>3</t>
  </si>
  <si>
    <t>4</t>
  </si>
  <si>
    <t>5</t>
  </si>
  <si>
    <t>2.</t>
  </si>
  <si>
    <t xml:space="preserve">Продукция сельского хозяйства (в фактически действовавших ценах) </t>
  </si>
  <si>
    <t>Продукция растениеводства (в фактически действовавших ценах)</t>
  </si>
  <si>
    <t>%  к предыдущему году в сопоставимых ценах</t>
  </si>
  <si>
    <t>Продукция животноводства         (в фактически действовавших ценах)</t>
  </si>
  <si>
    <t>XI</t>
  </si>
  <si>
    <t>Оборот розничной торговли (без субъектов малого предпринимательства)</t>
  </si>
  <si>
    <t>Оборот общественного питания (без субъектов малого предпринимательства)</t>
  </si>
  <si>
    <t>3.2.1</t>
  </si>
  <si>
    <t>3.2.2</t>
  </si>
  <si>
    <t>3.2.2.1</t>
  </si>
  <si>
    <t>3.2.2.2</t>
  </si>
  <si>
    <t>3.2.2.3</t>
  </si>
  <si>
    <t>3.2.3</t>
  </si>
  <si>
    <t xml:space="preserve">Инвестиции в основной капитал, осуществляемые организациями, находящимися на территории муниципального образования </t>
  </si>
  <si>
    <t>В том числе по видам экономической деятельности:</t>
  </si>
  <si>
    <t>Отгружено товаров собственного производства, выполнено работ и услуг собственными силами (без субъектов малого предпринимательства)</t>
  </si>
  <si>
    <t>Объем отгруженных товаров собственного производства, выполненных работ и услуг собственными силами по видам экономической деятельности "Добыча полезных ископаемых"</t>
  </si>
  <si>
    <t>Общая площадь жилых помещений, приходящаяся в среднем на одного жителя – всего</t>
  </si>
  <si>
    <t xml:space="preserve">Введено в действие индивидуальных жилых домов на территории  муниципального образования </t>
  </si>
  <si>
    <t>Введено в действие жилых домов на территории муниципального образования</t>
  </si>
  <si>
    <t>Объем работ, выполненных по виду деятельности "Строительство"</t>
  </si>
  <si>
    <t>Производство прочих неметаллических и минеральных продуктов</t>
  </si>
  <si>
    <t>Таблица 2 — Форма «Основные показатели прогноза социально-экономического развития муниципального образования на ____ год (очередной финансовый год) и плановый период ____ годов (на среднесрочный период)» (продолжение)</t>
  </si>
  <si>
    <t xml:space="preserve">Текстильное и швейное производство </t>
  </si>
  <si>
    <t xml:space="preserve">Производство кожи, изделий из кожи и производство обуви </t>
  </si>
  <si>
    <t xml:space="preserve">Обработка древесины и производство изделий из дерева </t>
  </si>
  <si>
    <t xml:space="preserve">Химическое производство </t>
  </si>
  <si>
    <t xml:space="preserve">Производство резиновых и пластмассовых изделий </t>
  </si>
  <si>
    <t xml:space="preserve">Производство электрооборудования, электронного и оптического оборудования </t>
  </si>
  <si>
    <t xml:space="preserve">Производство транспортных средств и оборудования </t>
  </si>
  <si>
    <t xml:space="preserve">Прочие производства </t>
  </si>
  <si>
    <t xml:space="preserve">Объем платных услуг населению </t>
  </si>
  <si>
    <t>6</t>
  </si>
  <si>
    <t>7</t>
  </si>
  <si>
    <t>8</t>
  </si>
  <si>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color theme="1"/>
        <rFont val="Arial"/>
        <family val="2"/>
        <charset val="204"/>
      </rPr>
      <t xml:space="preserve">Источники: </t>
    </r>
    <r>
      <rPr>
        <sz val="10"/>
        <color theme="1"/>
        <rFont val="Arial"/>
        <family val="2"/>
        <charset val="204"/>
      </rPr>
      <t>БД ПМО URL:http://www.gks.ru</t>
    </r>
    <r>
      <rPr>
        <b/>
        <sz val="10"/>
        <color theme="1"/>
        <rFont val="Arial"/>
        <family val="2"/>
        <charset val="204"/>
      </rPr>
      <t xml:space="preserve">: </t>
    </r>
    <r>
      <rPr>
        <sz val="10"/>
        <color theme="1"/>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</si>
  <si>
    <t xml:space="preserve">Тыс. руб. в ценах соотв. лет </t>
  </si>
  <si>
    <t>налоги на имущество физ. лиц</t>
  </si>
  <si>
    <r>
      <t xml:space="preserve">Включаются начисленные работникам суммы оплаты труда в денежной и не денежной формах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t>
    </r>
    <r>
      <rPr>
        <b/>
        <sz val="10"/>
        <color theme="1"/>
        <rFont val="Arial"/>
        <family val="2"/>
        <charset val="204"/>
      </rPr>
      <t xml:space="preserve">Источник: </t>
    </r>
    <r>
      <rPr>
        <sz val="10"/>
        <color theme="1"/>
        <rFont val="Arial"/>
        <family val="2"/>
        <charset val="204"/>
      </rPr>
      <t xml:space="preserve">БД ПМО URL:http://www.gks.ru (форма отчетности: № П-4, период: квартальная, годовая нарастающим итогом). </t>
    </r>
  </si>
  <si>
    <t>Тыс. дкл.</t>
  </si>
  <si>
    <t>Млн. пар</t>
  </si>
  <si>
    <t>Млн. шт.</t>
  </si>
  <si>
    <t>Млн. куб. м</t>
  </si>
  <si>
    <t>Млн. тонн</t>
  </si>
  <si>
    <t>Млн. условных кирпичей</t>
  </si>
  <si>
    <t>Млрд. кВт. ч.</t>
  </si>
  <si>
    <t>километр</t>
  </si>
  <si>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 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</si>
  <si>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[2] Здесь и далее индекс производства указывается по соответствующим видам экономической деятельности, приводимым в предыдущей строке таблицы. Индекс производства - относительный показатель, характеризующий изменение масштабов производства в сравниваемых периодах, и исчисляемый как отношение объемов его производства в натурально-вещественном выражении в сравниваемых периодах.</t>
  </si>
  <si>
    <t>Ед./пос. в смену</t>
  </si>
  <si>
    <r>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r>
    <r>
      <rPr>
        <b/>
        <sz val="10"/>
        <color theme="1"/>
        <rFont val="Arial"/>
        <family val="2"/>
        <charset val="204"/>
      </rPr>
      <t xml:space="preserve">Источник: </t>
    </r>
    <r>
      <rPr>
        <sz val="10"/>
        <color theme="1"/>
        <rFont val="Arial"/>
        <family val="2"/>
        <charset val="204"/>
      </rPr>
      <t xml:space="preserve">Данные о численности зарегистрированных безработных предоставляются территориальным подразделением Федеральной службы по труду и занятости. </t>
    </r>
    <r>
      <rPr>
        <b/>
        <sz val="10"/>
        <color theme="1"/>
        <rFont val="Arial"/>
        <family val="2"/>
        <charset val="204"/>
      </rPr>
      <t/>
    </r>
  </si>
  <si>
    <t>Муниципальный долг</t>
  </si>
  <si>
    <r>
      <t xml:space="preserve">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                                                 </t>
    </r>
    <r>
      <rPr>
        <b/>
        <sz val="10"/>
        <color theme="1"/>
        <rFont val="Arial"/>
        <family val="2"/>
        <charset val="204"/>
      </rPr>
      <t xml:space="preserve">Источники: </t>
    </r>
    <r>
      <rPr>
        <sz val="10"/>
        <color theme="1"/>
        <rFont val="Arial"/>
        <family val="2"/>
        <charset val="204"/>
      </rPr>
      <t>БД ПМО URL: http://www.gks.ru</t>
    </r>
    <r>
      <rPr>
        <b/>
        <sz val="10"/>
        <color theme="1"/>
        <rFont val="Arial"/>
        <family val="2"/>
        <charset val="204"/>
      </rPr>
      <t xml:space="preserve">: </t>
    </r>
    <r>
      <rPr>
        <sz val="10"/>
        <color theme="1"/>
        <rFont val="Arial"/>
        <family val="2"/>
        <charset val="204"/>
      </rPr>
      <t>"Число организаций, осуществляющих образовательную деятельность по образовательным программам дошкольного образования, присмотр и уход за детьми", "Число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 "Число общеобразовательных организаций  на начало учебного года", "Число структурных подразделений (филиалов) общеобразовательных организаций", "Число лечебно-профилактических организаций - всего" ,"Число спортивных сооружений, всего" (формы отчетности: № 1-МО, период: годовые).</t>
    </r>
  </si>
  <si>
    <t>Характеризует обязательства, возникающие из муниципальных заимствований, гарантий по обязательствам третьих лиц, других обязательств, принятых на себя муниципальным образованием.</t>
  </si>
  <si>
    <r>
      <t xml:space="preserve">Рассчитывается как число вакансий (требуемых работников), сообщенных работодателями в государственные учреждения службы занятости. </t>
    </r>
    <r>
      <rPr>
        <b/>
        <sz val="10"/>
        <color theme="1"/>
        <rFont val="Arial"/>
        <family val="2"/>
        <charset val="204"/>
      </rPr>
      <t>Источник</t>
    </r>
    <r>
      <rPr>
        <sz val="10"/>
        <color theme="1"/>
        <rFont val="Arial"/>
        <family val="2"/>
        <charset val="204"/>
      </rPr>
      <t>: данные территориального подразделения Федеральной службы по труду и занятости.</t>
    </r>
  </si>
  <si>
    <t xml:space="preserve"> </t>
  </si>
  <si>
    <t>Собственные средства предприятий</t>
  </si>
  <si>
    <t>Федерального бюджета</t>
  </si>
  <si>
    <t>где:</t>
  </si>
  <si>
    <t>Численность населения на конец года в моменты t и (t-1), тыс. человек</t>
  </si>
  <si>
    <t>Естественный прирост/убыль населения в момент t, тыс. человек</t>
  </si>
  <si>
    <t>Общие итоги миграции населения в момент t, тыс. человек</t>
  </si>
  <si>
    <t>Миграционный прирост (-убыль)</t>
  </si>
  <si>
    <t>1.1.1</t>
  </si>
  <si>
    <t>в том числе</t>
  </si>
  <si>
    <t>В сельскохозяйственных организациях</t>
  </si>
  <si>
    <t>В хозяйствах населения</t>
  </si>
  <si>
    <t xml:space="preserve">В крестьянских (фермерских) хозяйствах и у индивидуальных предпринимателей </t>
  </si>
  <si>
    <t>Расходы на Образование</t>
  </si>
  <si>
    <t>Расходы на Культуру и кинематографию</t>
  </si>
  <si>
    <t xml:space="preserve">Расходы на Социальную политику </t>
  </si>
  <si>
    <t>Расходы на физическую культуру и спорт</t>
  </si>
  <si>
    <t>Привлеченные средства  – в момент t, млн. руб.</t>
  </si>
  <si>
    <t>Кредиты банков  – в момент t, млн. руб.</t>
  </si>
  <si>
    <t>Заемные средства других организаций  – в момент t, млн. руб.</t>
  </si>
  <si>
    <t>Бюджетные средства  – в момент t, млн. руб.</t>
  </si>
  <si>
    <t>Прочие  – в момент t, млн. руб.</t>
  </si>
  <si>
    <t>Заемные средства других организаций</t>
  </si>
  <si>
    <t>3.2.4</t>
  </si>
  <si>
    <t>средства вышестоя-щих орга-низаций</t>
  </si>
  <si>
    <t>средства, полученные от долевого участия на строитель-ство</t>
  </si>
  <si>
    <t>средства от выпуска корпора-тивных облигаций</t>
  </si>
  <si>
    <t>средства от эмиссии акций</t>
  </si>
  <si>
    <t xml:space="preserve">Бюджет муниципального образования </t>
  </si>
  <si>
    <t>Численность населения на 1 января текущего года</t>
  </si>
  <si>
    <r>
      <t xml:space="preserve">Оценка численности населения на 1 января каждого года определяется, исходя из данных на 1 января предыдущего года, с учетом естественного и миграционного приростов, а также изменений численности населения в результате административно-территориальных преобразований в течение предыдущего года. При проведении прогнозных расчетов учитываются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 </t>
    </r>
    <r>
      <rPr>
        <b/>
        <sz val="10"/>
        <rFont val="Arial"/>
        <family val="2"/>
        <charset val="204"/>
      </rPr>
      <t>Источники:</t>
    </r>
    <r>
      <rPr>
        <sz val="10"/>
        <rFont val="Arial"/>
        <family val="2"/>
        <charset val="204"/>
      </rPr>
      <t xml:space="preserve"> 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База данных муниципальной статистики Петростата (далее - БД ПМО) URL:http://www.gks.ru/dbscripts/munst/munst41/DBInet.cgi#1 (раздел "Население", формы: Численность всего (городского, сельского) населения по полу и возрасту на 1 января текущего года).     </t>
    </r>
  </si>
  <si>
    <r>
      <t xml:space="preserve">В число родившихся включаются только родившиеся живыми в течение календарного года на основании статистической разработки данных, содержащихся в записях актов о рождении. Число умерших в течение календарного года рассчитывается на основании статистической разработки данных, содержащихся в записях актов о смерти.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БД ПМО URL:http://www.gks.ru (формы: Число родившихся (без учета мертворожденных) и число умерших). 
</t>
    </r>
  </si>
  <si>
    <r>
      <t xml:space="preserve">Рассчитывается как арифметическая разница между числом прибывших и числом выбывших за отчетный год. Значения показателя могут быть как положительными, так и отрицательными.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и миграция населения Санкт-Петербурга и Ленинградской области) </t>
    </r>
    <r>
      <rPr>
        <i/>
        <sz val="10"/>
        <rFont val="Arial"/>
        <family val="2"/>
        <charset val="204"/>
      </rPr>
      <t>или</t>
    </r>
    <r>
      <rPr>
        <sz val="10"/>
        <rFont val="Arial"/>
        <family val="2"/>
        <charset val="204"/>
      </rPr>
      <t xml:space="preserve"> БД ПМО URL:http://www.gks.ru (формы: Число прибывших(убывших), миграционный прирост). </t>
    </r>
  </si>
  <si>
    <r>
      <t xml:space="preserve">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  </t>
    </r>
    <r>
      <rPr>
        <b/>
        <sz val="10"/>
        <color theme="1"/>
        <rFont val="Arial"/>
        <family val="2"/>
        <charset val="204"/>
      </rPr>
      <t/>
    </r>
  </si>
  <si>
    <t>Среднесписочная численность работников крупных и средних предприятий и некоммерческих организаций</t>
  </si>
  <si>
    <r>
      <t xml:space="preserve">Среднесписочная численность работников (без внешних совместителей) за отчетный период определяется суммированием среднесписочной численности работников за все месяцы отчетного года и деления полученной суммы на 12 месяцев.
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Источники:  БД "Официальная статистика" </t>
    </r>
    <r>
      <rPr>
        <i/>
        <sz val="10"/>
        <rFont val="Arial"/>
        <family val="2"/>
        <charset val="204"/>
      </rPr>
      <t>или</t>
    </r>
    <r>
      <rPr>
        <sz val="10"/>
        <rFont val="Arial"/>
        <family val="2"/>
        <charset val="204"/>
      </rPr>
      <t xml:space="preserve">  БД ПМО URL: http://www.gks.ru (раздел "Занятость и зарплата" форма: Среднесписочная численность работников организаций).</t>
    </r>
  </si>
  <si>
    <t xml:space="preserve">Среднемесячная заработная плата работников крупных и средних предприятий и некоммерческих организаций 
</t>
  </si>
  <si>
    <t>Рублей в ценах соотв. лет</t>
  </si>
  <si>
    <r>
      <t xml:space="preserve">Среднемесячная номинальная начисленная заработная плата в отчетном периоде исчисляется на основании сведений, полученных от организаций, делением фонда начисленной заработной платы работников на среднесписочную численность работников и на 12 месяцев.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 </t>
    </r>
    <r>
      <rPr>
        <b/>
        <sz val="10"/>
        <rFont val="Arial"/>
        <family val="2"/>
        <charset val="204"/>
      </rPr>
      <t xml:space="preserve">Источники: </t>
    </r>
    <r>
      <rPr>
        <sz val="10"/>
        <rFont val="Arial"/>
        <family val="2"/>
        <charset val="204"/>
      </rPr>
      <t xml:space="preserve">БД "Официальная статистика" URL: http://region-stat.plo.lan </t>
    </r>
    <r>
      <rPr>
        <i/>
        <sz val="10"/>
        <rFont val="Arial"/>
        <family val="2"/>
        <charset val="204"/>
      </rPr>
      <t>или</t>
    </r>
    <r>
      <rPr>
        <sz val="10"/>
        <rFont val="Arial"/>
        <family val="2"/>
        <charset val="204"/>
      </rPr>
      <t xml:space="preserve"> БД ПМО URL: http://www.gks.ru (раздел "Занятость и зарплата" форма: Среднемесячная заработная плата работников организаций).            </t>
    </r>
    <r>
      <rPr>
        <b/>
        <sz val="10"/>
        <rFont val="Arial"/>
        <family val="2"/>
        <charset val="204"/>
      </rPr>
      <t xml:space="preserve">                                                                                                               </t>
    </r>
  </si>
  <si>
    <t>Фонд начисленной заработной платы работников крупных и средних предприятий и некоммерческих организаций</t>
  </si>
  <si>
    <r>
      <t xml:space="preserve">Оценка </t>
    </r>
    <r>
      <rPr>
        <sz val="10"/>
        <rFont val="Arial"/>
        <family val="2"/>
        <charset val="204"/>
      </rPr>
      <t>(текущий год n)</t>
    </r>
  </si>
  <si>
    <t>Тыс. руб. в ценах соотв. Лет</t>
  </si>
  <si>
    <r>
      <t xml:space="preserve">Объем отгруженных товаров собственного производства, выполненных работ и услуг собственными силами - стоимость отгруженных или отпущенных в порядке продажи, а также прямого обмена (по договору мены) всех товаров собственного производства, выполненных работ и оказанных услуг собственными силами (без налога на добавленную стоимость, акцизов и аналогичных обязательных платежей). Объем отгруженных товаров представляет собой стоимость тех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Данные по показателю приводятся по чистым видам экономической деятельности.
При прогнозировании значений показателей учитываются планы производственной деятельности промышленных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</si>
  <si>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b/>
        <sz val="10"/>
        <rFont val="Symbol"/>
        <family val="1"/>
        <charset val="2"/>
      </rPr>
      <t>-</t>
    </r>
    <r>
      <rPr>
        <b/>
        <sz val="10"/>
        <rFont val="Arial"/>
        <family val="2"/>
        <charset val="204"/>
      </rPr>
      <t xml:space="preserve"> </t>
    </r>
    <r>
      <rPr>
        <sz val="10"/>
        <rFont val="Arial"/>
        <family val="2"/>
        <charset val="204"/>
      </rPr>
      <t xml:space="preserve">Раздел С.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</si>
  <si>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Раздел D.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</si>
  <si>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по соответствующим разделам ОКВЭД.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</si>
  <si>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sz val="10"/>
        <rFont val="Symbol"/>
        <family val="1"/>
        <charset val="2"/>
      </rPr>
      <t>-</t>
    </r>
    <r>
      <rPr>
        <sz val="10"/>
        <rFont val="Arial"/>
        <family val="2"/>
        <charset val="204"/>
      </rPr>
      <t xml:space="preserve"> Раздел Е.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МО/год/квартал 217 МО", файл: "Объем отгруженных товаров собственного производства..." p1-t2-1.xls)   </t>
    </r>
    <r>
      <rPr>
        <b/>
        <sz val="10"/>
        <rFont val="Arial"/>
        <family val="2"/>
        <charset val="204"/>
      </rPr>
      <t xml:space="preserve">
 </t>
    </r>
    <r>
      <rPr>
        <sz val="10"/>
        <rFont val="Arial"/>
        <family val="2"/>
        <charset val="204"/>
      </rPr>
      <t xml:space="preserve">        </t>
    </r>
  </si>
  <si>
    <r>
      <t xml:space="preserve">Объем производства продукции сельского хозяйства формируется как сумма продукции растениеводства и продукции животноводства, произведенной всеми сельхозпроизводителями (сельхоз организациями, крестьянскими (фермерскими) хозяйствами, индивидуальными предпринимателями, хозяйствами населения), в стоимостной оценке в фактически действовавших ценах с досчетом на скрываемое (занижаемое) производство сельскохозяйственной продукции сельскохозяйственными организациями,  крестьянскими (фермерскими) хозяйствами и индивидуальными предпринимателями. 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                                     </t>
    </r>
    <r>
      <rPr>
        <b/>
        <sz val="10"/>
        <rFont val="Arial"/>
        <family val="2"/>
        <charset val="204"/>
      </rPr>
      <t>Источники:</t>
    </r>
    <r>
      <rPr>
        <sz val="10"/>
        <rFont val="Arial"/>
        <family val="2"/>
        <charset val="204"/>
      </rPr>
      <t xml:space="preserve"> БД ПМО URL:http://www.gks.ru Раздел "Сельское хозяйство" форма  
"Продукция сельского хозяйства (в фактически действовавших ценах)" и "Индекс производства продукции сельского хозяйства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</si>
  <si>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</si>
  <si>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(Раздел "Сельское хозяйство" форма Продукция растениеводства).</t>
    </r>
    <r>
      <rPr>
        <b/>
        <sz val="10"/>
        <rFont val="Arial"/>
        <family val="2"/>
        <charset val="204"/>
      </rPr>
      <t xml:space="preserve">  </t>
    </r>
    <r>
      <rPr>
        <sz val="10"/>
        <rFont val="Arial"/>
        <family val="2"/>
        <charset val="204"/>
      </rPr>
      <t>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</si>
  <si>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</si>
  <si>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</si>
  <si>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t>
    </r>
    <r>
      <rPr>
        <sz val="10"/>
        <rFont val="Arial"/>
        <family val="2"/>
        <charset val="204"/>
      </rPr>
      <t>.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Источником данных могут служить выборочные опросы предприятий, расположенных на территории района.</t>
    </r>
  </si>
  <si>
    <r>
      <t>Оборот розничной торговли –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расчетным чекам банков, по перечислениям со счетов вкладчиков, по поручению физических лиц без открытия счета, посредством платежных карт (электронных денег).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 Сведения приводятся по организациям, не относящимся к субъектам малого предпринимательства, в фактических продажных ценах, включающих  торговую наценку,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розничной торговли, потребительских предпочтениях жителей, включая выбор места приобретения дорогостоящих товаров длительного использования (в муниципальном образовании или за его пределами).</t>
    </r>
    <r>
      <rPr>
        <b/>
        <sz val="10"/>
        <rFont val="Arial"/>
        <family val="2"/>
        <charset val="204"/>
      </rPr>
      <t xml:space="preserve">                                                                              Источники: </t>
    </r>
    <r>
      <rPr>
        <sz val="10"/>
        <rFont val="Arial"/>
        <family val="2"/>
        <charset val="204"/>
      </rPr>
      <t xml:space="preserve">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t>
    </r>
    <r>
      <rPr>
        <i/>
        <sz val="10"/>
        <rFont val="Arial"/>
        <family val="2"/>
        <charset val="204"/>
      </rPr>
      <t>или</t>
    </r>
    <r>
      <rPr>
        <b/>
        <sz val="10"/>
        <rFont val="Arial"/>
        <family val="2"/>
        <charset val="204"/>
      </rPr>
      <t xml:space="preserve"> </t>
    </r>
    <r>
      <rPr>
        <sz val="10"/>
        <rFont val="Arial"/>
        <family val="2"/>
        <charset val="204"/>
      </rPr>
      <t>БД ПМО URL:http://www.gks.ru (Раздел "Розничная торговля и общественное питание" форма Оборот розничной торговли (без субъектов малого предпринимательства)</t>
    </r>
  </si>
  <si>
    <r>
      <t xml:space="preserve">Определяется как денежный эквивалент объема услуг, оказанных резидентами российской экономики  гражданам России, а также гражданам других государств, потребляющим те или иные услуги на территории муниципального образования. Показатель включает: бытовые, транспортные, услуги связи, жилищные, коммунальные, услуги гостиниц и аналогичных средств размещения, услуги системы образования, культуры, туристские, услуги физической культуры и спорта, медицинские, санаторно-оздоровительные, ветеринарные, услуги правового характера, социальные услуги, предоставляемые гражданам пожилого возраста и инвалидам и другие. При прогнозировании значений показателя учитываются ожидаемые тенденции изменения реальных денежных доходов населения,  развития сети организаций, оказывающих населению платные услуги, тарифная политика, изменения в структуре оказания платных услуг.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файл:  Оборот розничной торговли, общественного питания и объем платных услуг населению по организациям Ленинградской области p1-t3m.xls) </t>
    </r>
  </si>
  <si>
    <r>
      <t xml:space="preserve">Отражаются инвестиции в основной капитал, осуществляемые всеми юридическими лицами (кроме субъектов малого предпринимательства)  -  коммерческими и некоммерческими организациями всех форм собственности, осуществляющими все виды экономической деятельности, расположенными на территории муниципального образования.                                                   </t>
    </r>
    <r>
      <rPr>
        <b/>
        <sz val="10"/>
        <rFont val="Arial"/>
        <family val="2"/>
        <charset val="204"/>
      </rPr>
      <t>Источники:</t>
    </r>
    <r>
      <rPr>
        <sz val="10"/>
        <rFont val="Arial"/>
        <family val="2"/>
        <charset val="204"/>
      </rPr>
      <t xml:space="preserve">  БД "Официальная статистика" URL: http://region-stat.plo.lan/ (Раздел "Показатели МО/выбрать год/квартал 217 МО", файл Инвестиции в основной капитал p2-t4-1.xls) </t>
    </r>
    <r>
      <rPr>
        <i/>
        <sz val="10"/>
        <rFont val="Arial"/>
        <family val="2"/>
        <charset val="204"/>
      </rPr>
      <t>или</t>
    </r>
    <r>
      <rPr>
        <sz val="10"/>
        <rFont val="Arial"/>
        <family val="2"/>
        <charset val="204"/>
      </rPr>
      <t xml:space="preserve"> БД ПМО URL:http://www.gks.ru (Раздел "Инвестиции в основной капитал" форма Инвестиции в основной капитал, осуществляемые организациями, находящимися на территории муниципального образования). </t>
    </r>
  </si>
  <si>
    <r>
      <t xml:space="preserve">Сведения об инвестициях в основной капитал по источникам финансирования в разрезе видов экономической деятельности по организациям, не относящимся к субъектам малого предпринимательства, в разрезе муниципальных образований Ленинградской области.  </t>
    </r>
    <r>
      <rPr>
        <b/>
        <sz val="10"/>
        <rFont val="Arial"/>
        <family val="2"/>
        <charset val="204"/>
      </rPr>
      <t xml:space="preserve">                                                                                    </t>
    </r>
    <r>
      <rPr>
        <sz val="10"/>
        <rFont val="Arial"/>
        <family val="2"/>
        <charset val="204"/>
      </rPr>
      <t xml:space="preserve">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архивные файлы: инв_а_41хххххх.xls, или инв_41хххххх.xls) </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</si>
  <si>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Раздел F.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"Объем отгруженных товаров собственного производства..." p1-t2-1.xls)
        </t>
    </r>
  </si>
  <si>
    <r>
      <t xml:space="preserve">Показывается общая площадь жилых помещений во введенных жилых и нежилых зданиях, построенных в отчетном периоде на территории муниципального образования:
-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 населением за счет собственных и заемных средств.
Учитывается общая площадь жилых помещений во введенных жилых домах за счет нового строительства и прирост площадей за счет реконструкции.
Данные по объектам, на которые были выданы разрешения на ввод объекта за счет капитального ремонта, не включаются.                                              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 
</t>
    </r>
    <r>
      <rPr>
        <b/>
        <sz val="10"/>
        <rFont val="Arial"/>
        <family val="2"/>
        <charset val="204"/>
      </rPr>
      <t>Источник</t>
    </r>
    <r>
      <rPr>
        <sz val="10"/>
        <rFont val="Arial"/>
        <family val="2"/>
        <charset val="204"/>
      </rPr>
      <t>:   БД "Официальная статистика" URL: http://region-stat.plo.lan/ (Раздел "Показатели МО/год/квартал 18 МО", файл: "Введено в дествие жилых домов..." R1-t10-1.xls) или БД ГМО URL:http://www.gks.ru (Раздел "Строительство жилья" форма Введено в действие жилых домов на территории муниципального образования - есть по поселениям)</t>
    </r>
  </si>
  <si>
    <r>
      <t xml:space="preserve">Показываются индивидуальные жилые дома, построенные населением за счет собственных и заемных средств. </t>
    </r>
    <r>
      <rPr>
        <b/>
        <sz val="10"/>
        <rFont val="Arial"/>
        <family val="2"/>
        <charset val="204"/>
      </rPr>
      <t xml:space="preserve">Источник: </t>
    </r>
    <r>
      <rPr>
        <sz val="10"/>
        <rFont val="Arial"/>
        <family val="2"/>
        <charset val="204"/>
      </rPr>
      <t>БД ПМО URL:http://www.gks.ru (Раздел "Строительство жилья" форма Введено в действие индивидуальных жилых домов на территории муниципального образования).</t>
    </r>
  </si>
  <si>
    <r>
      <t xml:space="preserve">Показатель рассчитывается как отношение всего жилищного фонда на конец года на численность постоянного населения по состоянию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r>
    <r>
      <rPr>
        <b/>
        <sz val="10"/>
        <rFont val="Arial"/>
        <family val="2"/>
        <charset val="204"/>
      </rPr>
      <t xml:space="preserve">Источник: </t>
    </r>
    <r>
      <rPr>
        <sz val="10"/>
        <rFont val="Arial"/>
        <family val="2"/>
        <charset val="204"/>
      </rPr>
      <t xml:space="preserve">БД ПМО URL:http://www.gks.ru (Раздел "Строительство жилья" форма Общая площадь жилых помещений, приходящаяся в среднем на одного жителя – всего). </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</si>
  <si>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sz val="10"/>
        <rFont val="Arial"/>
        <family val="2"/>
        <charset val="204"/>
      </rPr>
      <t xml:space="preserve">по разделу "Деятельность сухопутного транспорта".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архив отгр_чист_41122015.rar)                                        </t>
    </r>
  </si>
  <si>
    <t>Протяженность автодорог общего пользования местного значения (на конец года)</t>
  </si>
  <si>
    <r>
      <t>К автомобильным дорогам общего пользования относятся автомобильные дороги, предназначенные для движения транспортных средств неограниченного круга лиц. Протяженность автомобильных дорог складывается из протяженности дорог с твердым покрытием и грунтовым. Согласно Федеральному закону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к автомобильным дорогам общего пользования местного значения относятся  автомобильные дороги общего пользования местного значения, находящиеся  в собственности муниципального образования на основе вещного права (на балансе муниципального образования, в хозяйственном ведении, в оперативном управлении, в казне муниципального образования и т.д.).</t>
    </r>
    <r>
      <rPr>
        <b/>
        <sz val="10"/>
        <rFont val="Arial"/>
        <family val="2"/>
        <charset val="204"/>
      </rPr>
      <t xml:space="preserve">                                                                           Источник:  </t>
    </r>
    <r>
      <rPr>
        <sz val="10"/>
        <rFont val="Arial"/>
        <family val="2"/>
        <charset val="204"/>
      </rPr>
      <t>БД "Официальная статистика" URL: http://region-stat.plo.lan/mo/Lists/Files/GetFilesByFolder.aspx?path=%5c2015%5c%D0%93%D0%BE%D0%B4 (файл: Протяженность дорог 3-ДГ (МО)</t>
    </r>
  </si>
  <si>
    <r>
      <t xml:space="preserve">Протяженность автодорог общего пользования местного значения с твердым покрытием, </t>
    </r>
    <r>
      <rPr>
        <sz val="10"/>
        <color theme="1"/>
        <rFont val="Arial"/>
        <family val="2"/>
        <charset val="204"/>
      </rPr>
      <t xml:space="preserve"> (на конец года)
</t>
    </r>
  </si>
  <si>
    <r>
      <t xml:space="preserve">К твердому покрытию автомобильных дорог относятся: усовершенствованное покрытие (цементобетонное, асфальтобетонное, из щебня и гравия, обработанных вяжущими материалами), а также щебеночное, гравийное и мостовое покрытие.                                                                                                        </t>
    </r>
    <r>
      <rPr>
        <b/>
        <sz val="10"/>
        <rFont val="Arial"/>
        <family val="2"/>
        <charset val="204"/>
      </rPr>
      <t xml:space="preserve"> Источник: </t>
    </r>
    <r>
      <rPr>
        <sz val="10"/>
        <rFont val="Arial"/>
        <family val="2"/>
        <charset val="204"/>
      </rPr>
      <t xml:space="preserve">БД ПМО URL:http://www.gks.ru (форма Протяженность автодорог общего пользова-ния местного значения, находящихся в соб-ственности муниципального образования (на конец года).
</t>
    </r>
  </si>
  <si>
    <r>
      <t>Удельный вес автомобильных дорог</t>
    </r>
    <r>
      <rPr>
        <sz val="10"/>
        <color rgb="FFFF0000"/>
        <rFont val="Arial"/>
        <family val="2"/>
        <charset val="204"/>
      </rPr>
      <t xml:space="preserve"> </t>
    </r>
    <r>
      <rPr>
        <sz val="10"/>
        <color theme="1"/>
        <rFont val="Arial"/>
        <family val="2"/>
        <charset val="204"/>
      </rPr>
      <t>с твердым покрытием в общей протяженности автомобильных дорог общего пользования</t>
    </r>
  </si>
  <si>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</si>
  <si>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r>
      <t xml:space="preserve">Оборот общественного питания - выручка от продажи собственной кулинарной продукции и покупных товаров без кулинарной обработки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 Включается стоимость кулинарной продукции и покупных товаров, проданных (отпущенных): работникам организаций с последующим удержанием из заработной платы; на дом по заказам населения; на рабочие места по заказам организаций и индивидуальных предпринимателей; транспортным организациям в пути следования сухопутного, воздушного, водного транспорта; для обслуживания приемов, банкетов и т. п.; организациями общественного питания организациям социальной сферы (школам, больницам, санаториям, домам престарелых и т.п.) в объеме фактической стоимости питания; по абонементам, талонам и т.п. в объеме фактической стоимости питания; учащимся школ за счет родительской платы, а также в столовых школ, техникумов, высших учебных заведений и других образовательных учреждениях за наличный расчет. Сведения приводятся по организациям, не относящимся к субъектам малого предпринимательства, в фактических продажных ценах, включающих наценку общественного питания,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общественного питания, потребительских предпочтениях жителей  (включая выбор мест обеда, ужина, проведения торжеств). </t>
    </r>
    <r>
      <rPr>
        <b/>
        <sz val="10"/>
        <rFont val="Arial"/>
        <family val="2"/>
        <charset val="204"/>
      </rPr>
      <t xml:space="preserve">Источники:  </t>
    </r>
    <r>
      <rPr>
        <sz val="10"/>
        <rFont val="Arial"/>
        <family val="2"/>
        <charset val="204"/>
      </rPr>
      <t xml:space="preserve"> 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или БД ПМО URL:http://www.gks.ru (Раздел "Розничная торговля и общественное питание" форма Оборот общественного питания)</t>
    </r>
  </si>
  <si>
    <t>Оценка</t>
  </si>
  <si>
    <t>Рассчитывается как разность общих коэффициентов рождаемости и смертности. Исчисляется в промилле.</t>
  </si>
  <si>
    <t>Численность населения среднегодовая</t>
  </si>
  <si>
    <t>Численность населения в момент t, тыс. человек</t>
  </si>
  <si>
    <t>Численность городского населения в момент t, тыс. человек</t>
  </si>
  <si>
    <t>Численность сельского населения в момент t, тыс. человек</t>
  </si>
  <si>
    <t>Показатель рассчитывается и используется для оценки коэффициентов рождаемости и смертности. В последнем году прогнозируемого периода формула содержит расчет численности населения на 1 января (n+4) года.</t>
  </si>
  <si>
    <t>Объем отгруженных товаров собственного производства, выполненных работ и услуг собственными силами в момент t, млн. руб.</t>
  </si>
  <si>
    <t>Объем отгруженных товаров собственного производства, выполненных работ и услуг собственными силами в момент (t-1), млн. руб.</t>
  </si>
  <si>
    <t>Индекс отгрузки в момент t, % к (t-1)</t>
  </si>
  <si>
    <t>Индекс-дефлятор в момент t, % к (t-1)</t>
  </si>
  <si>
    <t>Коэффициент естественного прироста населения в момент t, на 1000 человек населения</t>
  </si>
  <si>
    <t>Общий коэффициент рождаемости в момент t, число родившихся на 1000 человек населения</t>
  </si>
  <si>
    <t>Общий коэффициент смертности в момент t, число умерших на 1000 человек населения</t>
  </si>
  <si>
    <t>Утверждаю</t>
  </si>
  <si>
    <t>Глава администрации</t>
  </si>
  <si>
    <t xml:space="preserve">      МО Сосновское сельское поселение</t>
  </si>
  <si>
    <t>___________ А.Н. Соклаков</t>
  </si>
  <si>
    <t xml:space="preserve">ОСНОВНЫЕ ПОКАЗАТЕЛИ ПРОГНОЗА </t>
  </si>
  <si>
    <t>СОЦИАЛЬНО-ЭКОНОМИЧЕСКОГО РАЗВИТИЯ</t>
  </si>
  <si>
    <t xml:space="preserve"> Сосновское сельское поселение муниципального образования  </t>
  </si>
  <si>
    <t xml:space="preserve"> Приозерский муниципальный район Ленинградской области</t>
  </si>
  <si>
    <t>01 сентября 2016г.</t>
  </si>
  <si>
    <t xml:space="preserve"> на 2017 и на плановый период 2018 и 2019 годов</t>
  </si>
  <si>
    <t xml:space="preserve">    2016 год</t>
  </si>
  <si>
    <t>п. Сосново</t>
  </si>
  <si>
    <t>Сосновское сельское поселение муниципального образования Приозерский муниципальный район Ленинградской области</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</si>
  <si>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 и 2019 годов (на среднесрочный период)»</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</si>
  <si>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 и 2019 годов (на среднесрочный период)» (продолжение)</t>
  </si>
  <si>
    <r>
      <t xml:space="preserve">Оценка </t>
    </r>
    <r>
      <rPr>
        <sz val="10"/>
        <color theme="1"/>
        <rFont val="Arial"/>
        <family val="2"/>
        <charset val="204"/>
      </rPr>
      <t>(2016</t>
    </r>
  </si>
  <si>
    <t>Оценка 2016</t>
  </si>
  <si>
    <r>
      <t xml:space="preserve">Оценка </t>
    </r>
    <r>
      <rPr>
        <sz val="10"/>
        <color theme="1"/>
        <rFont val="Arial"/>
        <family val="2"/>
        <charset val="204"/>
      </rPr>
      <t>2016</t>
    </r>
  </si>
  <si>
    <r>
      <t xml:space="preserve">Оценка </t>
    </r>
    <r>
      <rPr>
        <sz val="10"/>
        <color theme="1"/>
        <rFont val="Arial"/>
        <family val="2"/>
        <charset val="204"/>
      </rPr>
      <t>(2016)</t>
    </r>
  </si>
  <si>
    <t>Изделия из пластмасс</t>
  </si>
  <si>
    <t>тыс.шт.</t>
  </si>
  <si>
    <r>
      <t xml:space="preserve">Оценка </t>
    </r>
    <r>
      <rPr>
        <sz val="10"/>
        <rFont val="Arial"/>
        <family val="2"/>
        <charset val="204"/>
      </rPr>
      <t>(2016)</t>
    </r>
  </si>
  <si>
    <t>Госуправление</t>
  </si>
  <si>
    <t>Деятельность по организации отдыха и развлечений, культуры и спорта</t>
  </si>
  <si>
    <t xml:space="preserve">1.1.3. </t>
  </si>
  <si>
    <t>Налоги на товары, реализуемые на территории Российской Федерации</t>
  </si>
  <si>
    <t>1.1.4.3</t>
  </si>
  <si>
    <t>1.1.5.1</t>
  </si>
  <si>
    <t>1.1.5.2</t>
  </si>
  <si>
    <t>1.1.10</t>
  </si>
  <si>
    <t>Государственная пошлина</t>
  </si>
  <si>
    <t>1.1.11</t>
  </si>
  <si>
    <t>1.1.12</t>
  </si>
  <si>
    <t>Прочие поступления от денежных взысканий (штрафов)и иных сумм в возмещение ущерба, зачисляемые в бюджеты поселений</t>
  </si>
  <si>
    <r>
      <t xml:space="preserve">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                                                 </t>
    </r>
    <r>
      <rPr>
        <b/>
        <sz val="10"/>
        <rFont val="Arial"/>
        <family val="2"/>
        <charset val="204"/>
      </rPr>
      <t xml:space="preserve">Источники: </t>
    </r>
    <r>
      <rPr>
        <sz val="10"/>
        <rFont val="Arial"/>
        <family val="2"/>
        <charset val="204"/>
      </rPr>
      <t>БД ПМО URL: http://www.gks.ru</t>
    </r>
    <r>
      <rPr>
        <b/>
        <sz val="10"/>
        <rFont val="Arial"/>
        <family val="2"/>
        <charset val="204"/>
      </rPr>
      <t xml:space="preserve">: </t>
    </r>
    <r>
      <rPr>
        <sz val="10"/>
        <rFont val="Arial"/>
        <family val="2"/>
        <charset val="204"/>
      </rPr>
      <t>"Число организаций, осуществляющих образовательную деятельность по образовательным программам дошкольного образования, присмотр и уход за детьми", "Число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 "Число общеобразовательных организаций  на начало учебного года", "Число структурных подразделений (филиалов) общеобразовательных организаций", "Число лечебно-профилактических организаций - всего" ,"Число спортивных сооружений, всего" (формы отчетности: № 1-МО, период: годовые).</t>
    </r>
  </si>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</sst>
</file>

<file path=xl/styles.xml><?xml version="1.0" encoding="utf-8"?>
<styleSheet xmlns="http://schemas.openxmlformats.org/spreadsheetml/2006/main">
  <numFmts count="1">
    <numFmt numFmtId="164" formatCode="0.0"/>
  </numFmts>
  <fonts count="21">
    <font>
      <sz val="11"/>
      <color theme="1"/>
      <name val="Calibri"/>
      <family val="2"/>
      <charset val="204"/>
      <scheme val="minor"/>
    </font>
    <font>
      <b/>
      <sz val="10"/>
      <color theme="1"/>
      <name val="Arial"/>
      <family val="2"/>
      <charset val="204"/>
    </font>
    <font>
      <sz val="10"/>
      <color theme="1"/>
      <name val="Arial"/>
      <family val="2"/>
      <charset val="204"/>
    </font>
    <font>
      <u/>
      <sz val="11"/>
      <color theme="10"/>
      <name val="Calibri"/>
      <family val="2"/>
      <charset val="204"/>
    </font>
    <font>
      <b/>
      <sz val="14"/>
      <color theme="1"/>
      <name val="Calibri"/>
      <family val="2"/>
      <charset val="204"/>
      <scheme val="minor"/>
    </font>
    <font>
      <sz val="14"/>
      <color theme="1"/>
      <name val="Calibri"/>
      <family val="2"/>
      <charset val="204"/>
      <scheme val="minor"/>
    </font>
    <font>
      <sz val="10"/>
      <name val="Arial"/>
      <family val="2"/>
      <charset val="204"/>
    </font>
    <font>
      <sz val="10"/>
      <color rgb="FFC00000"/>
      <name val="Arial"/>
      <family val="2"/>
      <charset val="204"/>
    </font>
    <font>
      <b/>
      <sz val="10"/>
      <name val="Arial"/>
      <family val="2"/>
      <charset val="204"/>
    </font>
    <font>
      <u/>
      <sz val="10"/>
      <name val="Arial"/>
      <family val="2"/>
      <charset val="204"/>
    </font>
    <font>
      <sz val="10"/>
      <color rgb="FFFF0000"/>
      <name val="Arial"/>
      <family val="2"/>
      <charset val="204"/>
    </font>
    <font>
      <sz val="12"/>
      <color rgb="FF000000"/>
      <name val="Times New Roman"/>
      <family val="1"/>
      <charset val="204"/>
    </font>
    <font>
      <sz val="8"/>
      <name val="Arial Cyr"/>
      <family val="2"/>
      <charset val="204"/>
    </font>
    <font>
      <i/>
      <sz val="10"/>
      <name val="Arial"/>
      <family val="2"/>
      <charset val="204"/>
    </font>
    <font>
      <u/>
      <sz val="10"/>
      <name val="Calibri"/>
      <family val="2"/>
      <charset val="204"/>
    </font>
    <font>
      <b/>
      <sz val="10"/>
      <name val="Symbol"/>
      <family val="1"/>
      <charset val="2"/>
    </font>
    <font>
      <sz val="10"/>
      <name val="Symbol"/>
      <family val="1"/>
      <charset val="2"/>
    </font>
    <font>
      <b/>
      <sz val="14"/>
      <name val="Calibri"/>
      <family val="2"/>
      <charset val="204"/>
      <scheme val="minor"/>
    </font>
    <font>
      <sz val="14"/>
      <name val="Calibri"/>
      <family val="2"/>
      <charset val="204"/>
      <scheme val="minor"/>
    </font>
    <font>
      <sz val="12"/>
      <color theme="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38">
    <xf numFmtId="0" fontId="0" fillId="0" borderId="0" xfId="0"/>
    <xf numFmtId="0" fontId="2" fillId="0" borderId="5" xfId="0" applyFont="1" applyBorder="1" applyAlignment="1">
      <alignment horizontal="center" wrapText="1"/>
    </xf>
    <xf numFmtId="0" fontId="1" fillId="0" borderId="2" xfId="0" applyFont="1" applyBorder="1" applyAlignment="1">
      <alignment horizontal="justify" vertical="top" wrapText="1"/>
    </xf>
    <xf numFmtId="0" fontId="2" fillId="0" borderId="5" xfId="0" applyFont="1" applyBorder="1" applyAlignment="1">
      <alignment horizontal="justify" vertical="top" wrapText="1"/>
    </xf>
    <xf numFmtId="0" fontId="2" fillId="0" borderId="8" xfId="0" applyFont="1" applyBorder="1" applyAlignment="1">
      <alignment horizontal="justify" vertical="top" wrapText="1"/>
    </xf>
    <xf numFmtId="0" fontId="1" fillId="0" borderId="5" xfId="0" applyFont="1" applyBorder="1" applyAlignment="1">
      <alignment horizontal="justify" vertical="top" wrapText="1"/>
    </xf>
    <xf numFmtId="49" fontId="1" fillId="0" borderId="2"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2" fillId="0" borderId="11" xfId="0" applyFont="1" applyBorder="1" applyAlignment="1">
      <alignment horizontal="justify" vertical="top" wrapText="1"/>
    </xf>
    <xf numFmtId="49" fontId="6" fillId="0" borderId="2" xfId="0" applyNumberFormat="1" applyFont="1" applyFill="1" applyBorder="1" applyAlignment="1">
      <alignment horizontal="justify" vertical="top" wrapText="1"/>
    </xf>
    <xf numFmtId="0" fontId="6" fillId="0" borderId="5" xfId="0" applyFont="1" applyFill="1" applyBorder="1" applyAlignment="1">
      <alignment horizontal="justify" vertical="top" wrapText="1"/>
    </xf>
    <xf numFmtId="0" fontId="2" fillId="0" borderId="5" xfId="0" applyFont="1" applyFill="1" applyBorder="1" applyAlignment="1">
      <alignment horizontal="justify" vertical="top" wrapText="1"/>
    </xf>
    <xf numFmtId="0" fontId="1" fillId="0" borderId="4" xfId="0" applyFont="1" applyBorder="1" applyAlignment="1">
      <alignment horizontal="center" wrapText="1"/>
    </xf>
    <xf numFmtId="0" fontId="2" fillId="0" borderId="2" xfId="0" applyFont="1" applyFill="1" applyBorder="1" applyAlignment="1">
      <alignment horizontal="justify" vertical="top" wrapText="1"/>
    </xf>
    <xf numFmtId="49" fontId="2" fillId="0" borderId="2"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3" xfId="0" applyFont="1" applyBorder="1" applyAlignment="1">
      <alignment horizontal="justify" vertical="top" wrapText="1"/>
    </xf>
    <xf numFmtId="49" fontId="8" fillId="0" borderId="2" xfId="0" applyNumberFormat="1" applyFont="1" applyFill="1" applyBorder="1" applyAlignment="1">
      <alignment horizontal="justify" vertical="top" wrapText="1"/>
    </xf>
    <xf numFmtId="0" fontId="6" fillId="0" borderId="8" xfId="0" applyFont="1" applyFill="1" applyBorder="1" applyAlignment="1">
      <alignment horizontal="justify" vertical="top" wrapText="1"/>
    </xf>
    <xf numFmtId="49" fontId="6" fillId="0" borderId="2" xfId="0" applyNumberFormat="1" applyFont="1" applyBorder="1" applyAlignment="1">
      <alignment horizontal="justify" vertical="top" wrapText="1"/>
    </xf>
    <xf numFmtId="0" fontId="6" fillId="0" borderId="5" xfId="0" applyFont="1" applyBorder="1" applyAlignment="1">
      <alignment horizontal="justify" vertical="top" wrapText="1"/>
    </xf>
    <xf numFmtId="0" fontId="2" fillId="0" borderId="1" xfId="0" applyFont="1" applyBorder="1" applyAlignment="1">
      <alignment horizontal="justify" vertical="top" wrapText="1"/>
    </xf>
    <xf numFmtId="0" fontId="2" fillId="0" borderId="7" xfId="0" applyFont="1" applyBorder="1" applyAlignment="1">
      <alignment horizontal="justify" vertical="top" wrapText="1"/>
    </xf>
    <xf numFmtId="0" fontId="6" fillId="0" borderId="7" xfId="0" applyFont="1" applyFill="1" applyBorder="1" applyAlignment="1">
      <alignment horizontal="justify" vertical="top" wrapText="1"/>
    </xf>
    <xf numFmtId="0" fontId="2" fillId="0" borderId="13" xfId="0" applyFont="1" applyBorder="1" applyAlignment="1">
      <alignment horizontal="justify" vertical="top" wrapText="1"/>
    </xf>
    <xf numFmtId="0" fontId="2" fillId="0" borderId="0" xfId="0" applyFont="1"/>
    <xf numFmtId="0" fontId="2" fillId="0" borderId="1" xfId="0" applyFont="1" applyFill="1" applyBorder="1" applyAlignment="1">
      <alignment horizontal="justify"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49" fontId="2" fillId="0" borderId="9" xfId="0" applyNumberFormat="1" applyFont="1" applyBorder="1" applyAlignment="1">
      <alignment horizontal="justify" vertical="top" wrapText="1"/>
    </xf>
    <xf numFmtId="0" fontId="6" fillId="0" borderId="3" xfId="0" applyFont="1" applyFill="1" applyBorder="1" applyAlignment="1">
      <alignment horizontal="justify" vertical="top" wrapText="1"/>
    </xf>
    <xf numFmtId="0" fontId="2" fillId="0" borderId="5" xfId="0" applyFont="1" applyBorder="1" applyAlignment="1">
      <alignment horizontal="left" vertical="top" wrapText="1" indent="2"/>
    </xf>
    <xf numFmtId="0" fontId="2" fillId="0" borderId="5" xfId="0" applyFont="1" applyBorder="1" applyAlignment="1">
      <alignment horizontal="left" vertical="top" wrapText="1" indent="4"/>
    </xf>
    <xf numFmtId="49"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2" xfId="0" applyNumberFormat="1" applyFont="1" applyBorder="1" applyAlignment="1">
      <alignment vertical="top" wrapText="1"/>
    </xf>
    <xf numFmtId="0" fontId="2" fillId="0" borderId="2" xfId="0" applyFont="1" applyBorder="1" applyAlignment="1">
      <alignment vertical="top" wrapText="1"/>
    </xf>
    <xf numFmtId="49" fontId="2" fillId="0" borderId="9" xfId="0" applyNumberFormat="1" applyFont="1" applyBorder="1" applyAlignment="1">
      <alignment horizontal="left" vertical="top" wrapText="1"/>
    </xf>
    <xf numFmtId="49" fontId="2" fillId="0" borderId="2" xfId="0" applyNumberFormat="1" applyFont="1" applyBorder="1" applyAlignment="1">
      <alignment horizontal="justify" vertical="top" wrapText="1"/>
    </xf>
    <xf numFmtId="0" fontId="2" fillId="0" borderId="2" xfId="0" applyFont="1" applyBorder="1" applyAlignment="1">
      <alignment horizontal="justify" vertical="top" wrapText="1"/>
    </xf>
    <xf numFmtId="49" fontId="6" fillId="0" borderId="2" xfId="0" applyNumberFormat="1" applyFont="1" applyFill="1" applyBorder="1" applyAlignment="1">
      <alignment horizontal="justify" vertical="top" wrapText="1"/>
    </xf>
    <xf numFmtId="49" fontId="2" fillId="0" borderId="9" xfId="0" applyNumberFormat="1" applyFont="1" applyBorder="1" applyAlignment="1">
      <alignment horizontal="justify" vertical="top"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justify" vertical="center" wrapText="1"/>
    </xf>
    <xf numFmtId="0" fontId="12" fillId="0" borderId="15" xfId="0" applyFont="1" applyFill="1" applyBorder="1" applyAlignment="1">
      <alignment horizontal="center" vertical="top" wrapText="1"/>
    </xf>
    <xf numFmtId="49" fontId="2" fillId="2" borderId="2" xfId="0" applyNumberFormat="1" applyFont="1" applyFill="1" applyBorder="1" applyAlignment="1">
      <alignment horizontal="justify" vertical="top" wrapText="1"/>
    </xf>
    <xf numFmtId="0" fontId="2" fillId="2" borderId="5" xfId="0" applyFont="1" applyFill="1" applyBorder="1" applyAlignment="1">
      <alignment horizontal="justify" vertical="top" wrapText="1"/>
    </xf>
    <xf numFmtId="0" fontId="0" fillId="2" borderId="0" xfId="0" applyFill="1"/>
    <xf numFmtId="0" fontId="2" fillId="2" borderId="11" xfId="0" applyFont="1" applyFill="1" applyBorder="1" applyAlignment="1">
      <alignment horizontal="justify" vertical="top" wrapText="1"/>
    </xf>
    <xf numFmtId="0" fontId="6" fillId="2" borderId="11" xfId="0" applyFont="1" applyFill="1" applyBorder="1" applyAlignment="1">
      <alignment horizontal="justify" vertical="top" wrapText="1"/>
    </xf>
    <xf numFmtId="0" fontId="6" fillId="2" borderId="11" xfId="0" applyFont="1" applyFill="1" applyBorder="1" applyAlignment="1">
      <alignment vertical="top" wrapText="1"/>
    </xf>
    <xf numFmtId="0" fontId="6" fillId="0" borderId="11" xfId="0" applyFont="1" applyBorder="1" applyAlignment="1">
      <alignment horizontal="justify" vertical="top" wrapText="1"/>
    </xf>
    <xf numFmtId="0" fontId="6" fillId="2" borderId="5" xfId="0" applyFont="1" applyFill="1" applyBorder="1" applyAlignment="1">
      <alignment horizontal="justify" vertical="top" wrapText="1"/>
    </xf>
    <xf numFmtId="0" fontId="2" fillId="2" borderId="5" xfId="0" applyFont="1" applyFill="1" applyBorder="1" applyAlignment="1">
      <alignment horizontal="center" vertical="top" wrapText="1"/>
    </xf>
    <xf numFmtId="49" fontId="6" fillId="2" borderId="2" xfId="0" applyNumberFormat="1" applyFont="1" applyFill="1" applyBorder="1" applyAlignment="1">
      <alignment horizontal="justify" vertical="top" wrapText="1"/>
    </xf>
    <xf numFmtId="0" fontId="8" fillId="0" borderId="4" xfId="0" applyFont="1" applyBorder="1" applyAlignment="1">
      <alignment horizontal="center" wrapText="1"/>
    </xf>
    <xf numFmtId="0" fontId="6" fillId="0" borderId="5" xfId="0" applyFont="1" applyBorder="1" applyAlignment="1">
      <alignment horizontal="center" wrapText="1"/>
    </xf>
    <xf numFmtId="49" fontId="8" fillId="0" borderId="2" xfId="0" applyNumberFormat="1" applyFont="1" applyBorder="1" applyAlignment="1">
      <alignment horizontal="justify" vertical="top" wrapText="1"/>
    </xf>
    <xf numFmtId="0" fontId="14" fillId="0" borderId="5" xfId="1" applyFont="1" applyBorder="1" applyAlignment="1" applyProtection="1">
      <alignment horizontal="justify" vertical="top" wrapText="1"/>
    </xf>
    <xf numFmtId="0" fontId="6" fillId="0" borderId="9" xfId="0" applyFont="1" applyBorder="1" applyAlignment="1">
      <alignment horizontal="justify" vertical="top" wrapText="1"/>
    </xf>
    <xf numFmtId="49" fontId="2" fillId="2" borderId="9" xfId="0" applyNumberFormat="1" applyFont="1" applyFill="1" applyBorder="1" applyAlignment="1">
      <alignment horizontal="left" vertical="top" wrapText="1"/>
    </xf>
    <xf numFmtId="0" fontId="2" fillId="2" borderId="5" xfId="0" applyFont="1" applyFill="1" applyBorder="1" applyAlignment="1">
      <alignment horizontal="left" vertical="top" wrapText="1" indent="2"/>
    </xf>
    <xf numFmtId="0" fontId="6" fillId="2" borderId="7" xfId="0" applyFont="1" applyFill="1" applyBorder="1" applyAlignment="1">
      <alignment horizontal="justify" vertical="top" wrapText="1"/>
    </xf>
    <xf numFmtId="49" fontId="6" fillId="2" borderId="11" xfId="0" applyNumberFormat="1" applyFont="1" applyFill="1" applyBorder="1" applyAlignment="1">
      <alignment horizontal="justify" vertical="top" wrapText="1"/>
    </xf>
    <xf numFmtId="0" fontId="6" fillId="2" borderId="5" xfId="0" applyFont="1" applyFill="1" applyBorder="1" applyAlignment="1">
      <alignment horizontal="center" vertical="top" wrapText="1"/>
    </xf>
    <xf numFmtId="0" fontId="6" fillId="2" borderId="3"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2" borderId="12" xfId="0" applyFont="1" applyFill="1" applyBorder="1" applyAlignment="1">
      <alignment horizontal="justify" vertical="top" wrapText="1"/>
    </xf>
    <xf numFmtId="49" fontId="6" fillId="2" borderId="9" xfId="0" applyNumberFormat="1" applyFont="1" applyFill="1" applyBorder="1" applyAlignment="1">
      <alignment horizontal="justify" vertical="top" wrapText="1"/>
    </xf>
    <xf numFmtId="0" fontId="6" fillId="2" borderId="8" xfId="0" applyFont="1" applyFill="1" applyBorder="1" applyAlignment="1">
      <alignment horizontal="justify" vertical="top" wrapText="1"/>
    </xf>
    <xf numFmtId="0" fontId="6" fillId="2" borderId="2" xfId="0" applyFont="1" applyFill="1" applyBorder="1" applyAlignment="1">
      <alignment horizontal="justify" vertical="top" wrapText="1"/>
    </xf>
    <xf numFmtId="0" fontId="1" fillId="2" borderId="4" xfId="0" applyFont="1" applyFill="1" applyBorder="1" applyAlignment="1">
      <alignment horizontal="center" wrapText="1"/>
    </xf>
    <xf numFmtId="0" fontId="2" fillId="2" borderId="5" xfId="0" applyFont="1" applyFill="1" applyBorder="1" applyAlignment="1">
      <alignment horizontal="center" wrapText="1"/>
    </xf>
    <xf numFmtId="49" fontId="1" fillId="2" borderId="2" xfId="0" applyNumberFormat="1" applyFont="1" applyFill="1" applyBorder="1" applyAlignment="1">
      <alignment horizontal="justify" vertical="top" wrapText="1"/>
    </xf>
    <xf numFmtId="0" fontId="8" fillId="2" borderId="4" xfId="0" applyFont="1" applyFill="1" applyBorder="1" applyAlignment="1">
      <alignment horizontal="center" wrapText="1"/>
    </xf>
    <xf numFmtId="0" fontId="6" fillId="2" borderId="5" xfId="0" applyFont="1" applyFill="1" applyBorder="1" applyAlignment="1">
      <alignment horizontal="center" wrapText="1"/>
    </xf>
    <xf numFmtId="49" fontId="8" fillId="2" borderId="2" xfId="0" applyNumberFormat="1" applyFont="1" applyFill="1" applyBorder="1" applyAlignment="1">
      <alignment horizontal="justify" vertical="top" wrapText="1"/>
    </xf>
    <xf numFmtId="49" fontId="2" fillId="2" borderId="11" xfId="0" applyNumberFormat="1" applyFont="1" applyFill="1" applyBorder="1" applyAlignment="1">
      <alignment horizontal="justify" vertical="top" wrapText="1"/>
    </xf>
    <xf numFmtId="0" fontId="2" fillId="2" borderId="3" xfId="0" applyFont="1" applyFill="1" applyBorder="1" applyAlignment="1">
      <alignment horizontal="justify" vertical="top" wrapText="1"/>
    </xf>
    <xf numFmtId="0" fontId="14" fillId="2" borderId="5" xfId="1" applyFont="1" applyFill="1" applyBorder="1" applyAlignment="1" applyProtection="1">
      <alignment horizontal="justify" vertical="top" wrapText="1"/>
    </xf>
    <xf numFmtId="0" fontId="1" fillId="0" borderId="2" xfId="0" applyFont="1" applyBorder="1" applyAlignment="1">
      <alignment wrapText="1"/>
    </xf>
    <xf numFmtId="0" fontId="1" fillId="0" borderId="11" xfId="0" applyFont="1" applyBorder="1" applyAlignment="1">
      <alignment horizontal="center" wrapText="1"/>
    </xf>
    <xf numFmtId="0" fontId="1" fillId="0" borderId="11" xfId="0" applyFont="1" applyBorder="1" applyAlignment="1">
      <alignment wrapText="1"/>
    </xf>
    <xf numFmtId="164" fontId="2" fillId="2" borderId="5" xfId="0" applyNumberFormat="1" applyFont="1" applyFill="1" applyBorder="1" applyAlignment="1">
      <alignment horizontal="center" vertical="top" wrapText="1"/>
    </xf>
    <xf numFmtId="164" fontId="2"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164" fontId="6" fillId="2" borderId="5" xfId="0" applyNumberFormat="1" applyFont="1" applyFill="1" applyBorder="1" applyAlignment="1">
      <alignment horizontal="center" vertical="top" wrapText="1"/>
    </xf>
    <xf numFmtId="164" fontId="6" fillId="0" borderId="5" xfId="0" applyNumberFormat="1" applyFont="1" applyFill="1" applyBorder="1" applyAlignment="1">
      <alignment horizontal="center" vertical="top" wrapText="1"/>
    </xf>
    <xf numFmtId="164" fontId="6" fillId="0" borderId="5" xfId="0" applyNumberFormat="1" applyFont="1" applyBorder="1" applyAlignment="1">
      <alignment horizontal="center" vertical="top" wrapText="1"/>
    </xf>
    <xf numFmtId="164" fontId="2" fillId="2" borderId="11" xfId="0"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7" fillId="0" borderId="5"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164" fontId="7" fillId="0" borderId="11" xfId="0" applyNumberFormat="1" applyFont="1" applyFill="1" applyBorder="1" applyAlignment="1">
      <alignment horizontal="center" vertical="top" wrapText="1"/>
    </xf>
    <xf numFmtId="164" fontId="2" fillId="0" borderId="11" xfId="0" applyNumberFormat="1" applyFont="1" applyBorder="1" applyAlignment="1">
      <alignment horizontal="center"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6" fillId="0" borderId="9" xfId="0" applyFont="1" applyBorder="1" applyAlignment="1">
      <alignment horizontal="justify" vertical="top" wrapText="1"/>
    </xf>
    <xf numFmtId="0" fontId="6" fillId="2" borderId="1"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2" xfId="0" applyFont="1" applyFill="1" applyBorder="1" applyAlignment="1">
      <alignment horizontal="justify" vertical="top" wrapText="1"/>
    </xf>
    <xf numFmtId="49" fontId="2" fillId="0" borderId="9" xfId="0" applyNumberFormat="1" applyFont="1" applyBorder="1" applyAlignment="1">
      <alignment horizontal="left"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1" xfId="0" applyFont="1" applyFill="1" applyBorder="1" applyAlignment="1">
      <alignment horizontal="justify" vertical="top" wrapText="1"/>
    </xf>
    <xf numFmtId="0" fontId="2" fillId="0" borderId="2" xfId="0" applyFont="1" applyFill="1" applyBorder="1" applyAlignment="1">
      <alignment horizontal="justify" vertical="top" wrapText="1"/>
    </xf>
    <xf numFmtId="49" fontId="2" fillId="2" borderId="2" xfId="0" applyNumberFormat="1" applyFont="1" applyFill="1" applyBorder="1" applyAlignment="1">
      <alignment horizontal="left" vertical="top" wrapText="1"/>
    </xf>
    <xf numFmtId="0" fontId="11" fillId="0" borderId="0" xfId="0" applyFont="1" applyAlignment="1">
      <alignment horizontal="justify" vertical="center" wrapText="1"/>
    </xf>
    <xf numFmtId="0" fontId="19" fillId="0" borderId="0" xfId="0" applyFont="1"/>
    <xf numFmtId="0" fontId="11" fillId="0" borderId="0" xfId="0" applyFont="1" applyAlignment="1" applyProtection="1">
      <alignment horizontal="justify" vertical="center"/>
      <protection locked="0"/>
    </xf>
    <xf numFmtId="0" fontId="19" fillId="0" borderId="0" xfId="0" applyFont="1" applyAlignment="1">
      <alignment vertical="top"/>
    </xf>
    <xf numFmtId="0" fontId="1" fillId="0" borderId="5" xfId="0" applyFont="1" applyBorder="1" applyAlignment="1">
      <alignment horizontal="center" wrapText="1"/>
    </xf>
    <xf numFmtId="0" fontId="6" fillId="0" borderId="1" xfId="0" applyFont="1" applyBorder="1" applyAlignment="1">
      <alignment horizontal="justify" vertical="top" wrapText="1"/>
    </xf>
    <xf numFmtId="0" fontId="6" fillId="0" borderId="9" xfId="0" applyFont="1" applyBorder="1" applyAlignment="1">
      <alignment horizontal="justify" vertical="top" wrapText="1"/>
    </xf>
    <xf numFmtId="0" fontId="6" fillId="0" borderId="2" xfId="0" applyFont="1" applyBorder="1" applyAlignment="1">
      <alignment horizontal="justify" vertical="top" wrapText="1"/>
    </xf>
    <xf numFmtId="0" fontId="4" fillId="0" borderId="7" xfId="0" applyFont="1" applyBorder="1" applyAlignment="1">
      <alignment horizontal="center" vertical="center" wrapText="1"/>
    </xf>
    <xf numFmtId="0" fontId="9" fillId="0" borderId="0" xfId="1" applyFont="1" applyAlignment="1" applyProtection="1">
      <alignment horizontal="left" vertical="top" wrapText="1"/>
    </xf>
    <xf numFmtId="0" fontId="4" fillId="0" borderId="7" xfId="0" applyFont="1" applyBorder="1" applyAlignment="1">
      <alignment horizontal="center" wrapText="1"/>
    </xf>
    <xf numFmtId="0" fontId="5" fillId="0" borderId="7" xfId="0" applyFont="1" applyBorder="1" applyAlignment="1">
      <alignment horizontal="center"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2" fillId="2" borderId="1" xfId="0" applyFont="1" applyFill="1" applyBorder="1" applyAlignment="1">
      <alignment horizontal="justify" vertical="top" wrapText="1"/>
    </xf>
    <xf numFmtId="0" fontId="2" fillId="2" borderId="9" xfId="0" applyFont="1" applyFill="1" applyBorder="1" applyAlignment="1">
      <alignment horizontal="justify" vertical="top" wrapText="1"/>
    </xf>
    <xf numFmtId="0" fontId="2" fillId="2" borderId="2" xfId="0" applyFont="1" applyFill="1" applyBorder="1" applyAlignment="1">
      <alignment horizontal="justify" vertical="top" wrapText="1"/>
    </xf>
    <xf numFmtId="0" fontId="1" fillId="0" borderId="10"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justify" vertical="top" wrapText="1"/>
    </xf>
    <xf numFmtId="0" fontId="2" fillId="0" borderId="9"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6" fillId="0" borderId="1" xfId="0" applyFont="1" applyBorder="1" applyAlignment="1">
      <alignment horizontal="justify" vertical="top" wrapText="1"/>
    </xf>
    <xf numFmtId="0" fontId="6" fillId="0" borderId="9" xfId="0" applyFont="1" applyBorder="1" applyAlignment="1">
      <alignment horizontal="justify" vertical="top" wrapText="1"/>
    </xf>
    <xf numFmtId="0" fontId="6" fillId="0" borderId="2" xfId="0" applyFont="1" applyBorder="1" applyAlignment="1">
      <alignment horizontal="justify" vertical="top"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6" fillId="2" borderId="1"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2"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0" borderId="10" xfId="0" applyFont="1" applyBorder="1" applyAlignment="1">
      <alignment horizontal="center" wrapText="1"/>
    </xf>
    <xf numFmtId="0" fontId="0" fillId="0" borderId="6" xfId="0" applyBorder="1"/>
    <xf numFmtId="0" fontId="0" fillId="0" borderId="3" xfId="0" applyBorder="1"/>
    <xf numFmtId="0" fontId="1" fillId="0" borderId="6" xfId="0" applyFont="1" applyBorder="1" applyAlignment="1">
      <alignment horizontal="center" wrapText="1"/>
    </xf>
    <xf numFmtId="0" fontId="1" fillId="0" borderId="3" xfId="0" applyFont="1" applyBorder="1" applyAlignment="1">
      <alignment horizontal="center" wrapText="1"/>
    </xf>
    <xf numFmtId="0" fontId="4" fillId="2" borderId="7" xfId="0" applyFont="1" applyFill="1" applyBorder="1" applyAlignment="1">
      <alignment horizontal="center" wrapText="1"/>
    </xf>
    <xf numFmtId="0" fontId="1" fillId="2" borderId="1" xfId="0" applyFont="1" applyFill="1" applyBorder="1" applyAlignment="1">
      <alignment horizontal="justify" vertical="top" wrapText="1"/>
    </xf>
    <xf numFmtId="0" fontId="1" fillId="2" borderId="2" xfId="0" applyFont="1" applyFill="1" applyBorder="1" applyAlignment="1">
      <alignment horizontal="justify" vertical="top" wrapText="1"/>
    </xf>
    <xf numFmtId="0" fontId="8" fillId="0" borderId="10" xfId="0" applyFont="1" applyFill="1" applyBorder="1" applyAlignment="1">
      <alignment horizontal="justify" vertical="top" wrapText="1"/>
    </xf>
    <xf numFmtId="0" fontId="8" fillId="0" borderId="6" xfId="0" applyFont="1" applyFill="1" applyBorder="1" applyAlignment="1">
      <alignment horizontal="justify" vertical="top" wrapText="1"/>
    </xf>
    <xf numFmtId="0" fontId="8" fillId="0" borderId="4"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9" xfId="0" applyFont="1" applyFill="1" applyBorder="1" applyAlignment="1">
      <alignment horizontal="justify"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0" fontId="8" fillId="0" borderId="1" xfId="0" applyFont="1" applyBorder="1" applyAlignment="1">
      <alignment horizontal="justify" vertical="top" wrapText="1"/>
    </xf>
    <xf numFmtId="0" fontId="8" fillId="0" borderId="2" xfId="0" applyFont="1" applyBorder="1" applyAlignment="1">
      <alignment horizontal="justify" vertical="top"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10" xfId="0" applyFont="1" applyBorder="1" applyAlignment="1">
      <alignment horizontal="center" wrapText="1"/>
    </xf>
    <xf numFmtId="0" fontId="8" fillId="0" borderId="6" xfId="0" applyFont="1" applyBorder="1" applyAlignment="1">
      <alignment horizontal="center" wrapText="1"/>
    </xf>
    <xf numFmtId="0" fontId="8" fillId="0" borderId="3" xfId="0" applyFont="1" applyBorder="1" applyAlignment="1">
      <alignment horizontal="center" wrapText="1"/>
    </xf>
    <xf numFmtId="49" fontId="6" fillId="0" borderId="1"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2" fillId="0" borderId="1" xfId="0" applyNumberFormat="1" applyFont="1" applyBorder="1" applyAlignment="1">
      <alignment horizontal="left" vertical="top"/>
    </xf>
    <xf numFmtId="49" fontId="2" fillId="0" borderId="9" xfId="0" applyNumberFormat="1" applyFont="1" applyBorder="1" applyAlignment="1">
      <alignment horizontal="left" vertical="top"/>
    </xf>
    <xf numFmtId="49" fontId="2" fillId="0" borderId="2" xfId="0" applyNumberFormat="1" applyFont="1" applyBorder="1" applyAlignment="1">
      <alignment horizontal="left" vertical="top"/>
    </xf>
    <xf numFmtId="49" fontId="2" fillId="0" borderId="2" xfId="0" applyNumberFormat="1" applyFont="1" applyBorder="1" applyAlignment="1">
      <alignment horizontal="justify" vertical="top" wrapText="1"/>
    </xf>
    <xf numFmtId="0" fontId="1"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10" xfId="0" applyFont="1" applyFill="1" applyBorder="1" applyAlignment="1">
      <alignment horizontal="center" wrapText="1"/>
    </xf>
    <xf numFmtId="0" fontId="8" fillId="2" borderId="6" xfId="0" applyFont="1" applyFill="1" applyBorder="1" applyAlignment="1">
      <alignment horizontal="center" wrapText="1"/>
    </xf>
    <xf numFmtId="0" fontId="8" fillId="2" borderId="3" xfId="0" applyFont="1" applyFill="1" applyBorder="1" applyAlignment="1">
      <alignment horizontal="center" wrapText="1"/>
    </xf>
    <xf numFmtId="0" fontId="8" fillId="2" borderId="10" xfId="0" applyFont="1" applyFill="1" applyBorder="1" applyAlignment="1">
      <alignment horizontal="justify" vertical="top" wrapText="1"/>
    </xf>
    <xf numFmtId="0" fontId="8" fillId="2" borderId="6" xfId="0" applyFont="1" applyFill="1" applyBorder="1" applyAlignment="1">
      <alignment horizontal="justify" vertical="top" wrapText="1"/>
    </xf>
    <xf numFmtId="0" fontId="8" fillId="2" borderId="3"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2" xfId="0" applyFont="1" applyFill="1" applyBorder="1" applyAlignment="1">
      <alignment horizontal="justify" vertical="top" wrapText="1"/>
    </xf>
    <xf numFmtId="0" fontId="4" fillId="0" borderId="6" xfId="0" applyFont="1" applyBorder="1" applyAlignment="1">
      <alignment horizontal="center" wrapText="1"/>
    </xf>
    <xf numFmtId="0" fontId="2" fillId="0" borderId="1" xfId="0" applyFont="1" applyFill="1" applyBorder="1" applyAlignment="1">
      <alignment horizontal="justify" vertical="top" wrapText="1"/>
    </xf>
    <xf numFmtId="0" fontId="2" fillId="0" borderId="2" xfId="0" applyFont="1" applyFill="1" applyBorder="1" applyAlignment="1">
      <alignment horizontal="justify" vertical="top" wrapText="1"/>
    </xf>
    <xf numFmtId="164" fontId="2" fillId="0" borderId="1"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6" fillId="0" borderId="2" xfId="0" applyFont="1" applyFill="1" applyBorder="1" applyAlignment="1">
      <alignment horizontal="justify" vertical="top" wrapText="1"/>
    </xf>
    <xf numFmtId="49" fontId="2" fillId="0" borderId="1"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49" fontId="6" fillId="2" borderId="1" xfId="0" applyNumberFormat="1" applyFont="1" applyFill="1" applyBorder="1" applyAlignment="1">
      <alignment horizontal="left" vertical="top" wrapText="1"/>
    </xf>
    <xf numFmtId="49" fontId="6" fillId="2" borderId="9" xfId="0" applyNumberFormat="1" applyFont="1" applyFill="1" applyBorder="1" applyAlignment="1">
      <alignment horizontal="left" vertical="top" wrapText="1"/>
    </xf>
    <xf numFmtId="49" fontId="6" fillId="2" borderId="2" xfId="0" applyNumberFormat="1" applyFont="1" applyFill="1" applyBorder="1" applyAlignment="1">
      <alignment horizontal="left" vertical="top" wrapText="1"/>
    </xf>
    <xf numFmtId="0" fontId="17" fillId="2" borderId="7" xfId="0" applyFont="1" applyFill="1" applyBorder="1" applyAlignment="1">
      <alignment horizontal="center" wrapText="1"/>
    </xf>
    <xf numFmtId="0" fontId="18" fillId="2" borderId="7" xfId="0" applyFont="1" applyFill="1" applyBorder="1" applyAlignment="1">
      <alignment horizontal="center" wrapText="1"/>
    </xf>
    <xf numFmtId="0" fontId="8" fillId="0" borderId="10" xfId="0" applyFont="1" applyBorder="1" applyAlignment="1">
      <alignment horizontal="justify" vertical="top" wrapText="1"/>
    </xf>
    <xf numFmtId="0" fontId="8" fillId="0" borderId="7" xfId="0" applyFont="1" applyBorder="1" applyAlignment="1">
      <alignment horizontal="justify" vertical="top" wrapText="1"/>
    </xf>
    <xf numFmtId="0" fontId="8" fillId="0" borderId="3" xfId="0" applyFont="1" applyBorder="1" applyAlignment="1">
      <alignment horizontal="justify" vertical="top" wrapText="1"/>
    </xf>
    <xf numFmtId="0" fontId="11" fillId="0" borderId="0" xfId="0" applyFont="1" applyAlignment="1">
      <alignment vertical="center" wrapText="1"/>
    </xf>
    <xf numFmtId="0" fontId="11" fillId="0" borderId="0" xfId="0" applyFont="1" applyAlignment="1">
      <alignment horizontal="justify" vertical="center" wrapText="1"/>
    </xf>
    <xf numFmtId="0" fontId="11" fillId="0" borderId="14" xfId="0" applyFont="1" applyBorder="1" applyAlignment="1">
      <alignment vertical="center" wrapText="1"/>
    </xf>
    <xf numFmtId="0" fontId="11" fillId="0" borderId="0" xfId="0" applyFont="1" applyBorder="1" applyAlignment="1">
      <alignment vertical="center" wrapText="1"/>
    </xf>
    <xf numFmtId="0" fontId="6" fillId="2" borderId="1"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2"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49" fontId="2" fillId="2" borderId="2" xfId="0" applyNumberFormat="1" applyFont="1" applyFill="1" applyBorder="1" applyAlignment="1">
      <alignment horizontal="left" vertical="top" wrapText="1"/>
    </xf>
    <xf numFmtId="49" fontId="2" fillId="0" borderId="1" xfId="0" applyNumberFormat="1" applyFont="1" applyBorder="1" applyAlignment="1">
      <alignment horizontal="justify" vertical="top" wrapText="1"/>
    </xf>
    <xf numFmtId="0" fontId="20" fillId="0" borderId="0" xfId="0" applyFont="1"/>
    <xf numFmtId="49" fontId="6" fillId="0" borderId="1" xfId="0" applyNumberFormat="1" applyFont="1" applyBorder="1" applyAlignment="1">
      <alignment vertical="top" wrapText="1"/>
    </xf>
    <xf numFmtId="0" fontId="6" fillId="0" borderId="8" xfId="0" applyFont="1" applyBorder="1" applyAlignment="1">
      <alignment horizontal="justify" vertical="top" wrapText="1"/>
    </xf>
    <xf numFmtId="0" fontId="6" fillId="0" borderId="1" xfId="0" applyFont="1" applyBorder="1" applyAlignment="1">
      <alignment vertical="top" wrapText="1"/>
    </xf>
    <xf numFmtId="49" fontId="6" fillId="0" borderId="2" xfId="0" applyNumberFormat="1" applyFont="1" applyBorder="1" applyAlignment="1">
      <alignment vertical="top" wrapText="1"/>
    </xf>
    <xf numFmtId="0" fontId="6" fillId="0" borderId="2" xfId="0" applyFont="1" applyBorder="1" applyAlignment="1">
      <alignment vertical="top" wrapText="1"/>
    </xf>
    <xf numFmtId="49" fontId="6" fillId="0" borderId="11" xfId="0" applyNumberFormat="1" applyFont="1" applyBorder="1" applyAlignment="1">
      <alignment horizontal="justify" vertical="top" wrapText="1"/>
    </xf>
    <xf numFmtId="0" fontId="6" fillId="0" borderId="3" xfId="0" applyFont="1" applyBorder="1" applyAlignment="1">
      <alignment horizontal="justify" vertical="top" wrapText="1"/>
    </xf>
    <xf numFmtId="0" fontId="6" fillId="0" borderId="11" xfId="0" applyFont="1" applyBorder="1" applyAlignment="1">
      <alignment vertical="top" wrapText="1"/>
    </xf>
    <xf numFmtId="164" fontId="6" fillId="0" borderId="3" xfId="0" applyNumberFormat="1" applyFont="1" applyBorder="1" applyAlignment="1">
      <alignment horizontal="center" vertical="top" wrapText="1"/>
    </xf>
    <xf numFmtId="49" fontId="6" fillId="0" borderId="9" xfId="0" applyNumberFormat="1" applyFont="1" applyBorder="1" applyAlignment="1">
      <alignment horizontal="justify" vertical="top" wrapText="1"/>
    </xf>
    <xf numFmtId="49" fontId="6" fillId="0" borderId="2" xfId="0" applyNumberFormat="1" applyFont="1" applyBorder="1" applyAlignment="1">
      <alignment horizontal="justify" vertical="top" wrapText="1"/>
    </xf>
    <xf numFmtId="49" fontId="6" fillId="0" borderId="1" xfId="0" applyNumberFormat="1" applyFont="1" applyBorder="1" applyAlignment="1">
      <alignment horizontal="justify" vertical="top" wrapText="1"/>
    </xf>
    <xf numFmtId="0" fontId="8" fillId="0" borderId="5" xfId="0" applyFont="1" applyBorder="1" applyAlignment="1">
      <alignment horizontal="justify" vertical="top" wrapText="1"/>
    </xf>
    <xf numFmtId="164" fontId="8" fillId="0" borderId="5" xfId="0" applyNumberFormat="1" applyFont="1" applyBorder="1" applyAlignment="1">
      <alignment horizontal="center" vertical="top" wrapText="1"/>
    </xf>
    <xf numFmtId="0" fontId="8" fillId="2" borderId="5" xfId="0" applyFont="1" applyFill="1" applyBorder="1" applyAlignment="1">
      <alignment horizontal="justify" vertical="top" wrapText="1"/>
    </xf>
    <xf numFmtId="164" fontId="8" fillId="2" borderId="5" xfId="0" applyNumberFormat="1" applyFont="1" applyFill="1" applyBorder="1" applyAlignment="1">
      <alignment horizontal="center" vertical="top" wrapText="1"/>
    </xf>
    <xf numFmtId="0" fontId="6" fillId="0" borderId="13" xfId="0" applyFont="1" applyBorder="1" applyAlignment="1">
      <alignment horizontal="justify" vertical="top" wrapText="1"/>
    </xf>
    <xf numFmtId="0" fontId="17" fillId="0" borderId="7" xfId="0" applyFont="1" applyBorder="1" applyAlignment="1">
      <alignment horizontal="center" wrapText="1"/>
    </xf>
    <xf numFmtId="0" fontId="8" fillId="0" borderId="6" xfId="0" applyFont="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2.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wmf"/><Relationship Id="rId2" Type="http://schemas.openxmlformats.org/officeDocument/2006/relationships/image" Target="../media/image10.wmf"/><Relationship Id="rId1" Type="http://schemas.openxmlformats.org/officeDocument/2006/relationships/image" Target="../media/image9.wmf"/><Relationship Id="rId6" Type="http://schemas.openxmlformats.org/officeDocument/2006/relationships/image" Target="../media/image14.wmf"/><Relationship Id="rId5" Type="http://schemas.openxmlformats.org/officeDocument/2006/relationships/image" Target="../media/image13.wmf"/><Relationship Id="rId4" Type="http://schemas.openxmlformats.org/officeDocument/2006/relationships/image" Target="../media/image12.w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18" Type="http://schemas.openxmlformats.org/officeDocument/2006/relationships/oleObject" Target="../embeddings/oleObject16.bin"/><Relationship Id="rId3" Type="http://schemas.openxmlformats.org/officeDocument/2006/relationships/oleObject" Target="../embeddings/oleObject1.bin"/><Relationship Id="rId21" Type="http://schemas.openxmlformats.org/officeDocument/2006/relationships/oleObject" Target="../embeddings/oleObject19.bin"/><Relationship Id="rId7" Type="http://schemas.openxmlformats.org/officeDocument/2006/relationships/oleObject" Target="../embeddings/oleObject5.bin"/><Relationship Id="rId12" Type="http://schemas.openxmlformats.org/officeDocument/2006/relationships/oleObject" Target="../embeddings/oleObject10.bin"/><Relationship Id="rId17" Type="http://schemas.openxmlformats.org/officeDocument/2006/relationships/oleObject" Target="../embeddings/oleObject15.bin"/><Relationship Id="rId25" Type="http://schemas.openxmlformats.org/officeDocument/2006/relationships/oleObject" Target="../embeddings/oleObject23.bin"/><Relationship Id="rId2" Type="http://schemas.openxmlformats.org/officeDocument/2006/relationships/vmlDrawing" Target="../drawings/vmlDrawing1.vml"/><Relationship Id="rId16" Type="http://schemas.openxmlformats.org/officeDocument/2006/relationships/oleObject" Target="../embeddings/oleObject14.bin"/><Relationship Id="rId20" Type="http://schemas.openxmlformats.org/officeDocument/2006/relationships/oleObject" Target="../embeddings/oleObject18.bin"/><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24" Type="http://schemas.openxmlformats.org/officeDocument/2006/relationships/oleObject" Target="../embeddings/oleObject22.bin"/><Relationship Id="rId5" Type="http://schemas.openxmlformats.org/officeDocument/2006/relationships/oleObject" Target="../embeddings/oleObject3.bin"/><Relationship Id="rId15" Type="http://schemas.openxmlformats.org/officeDocument/2006/relationships/oleObject" Target="../embeddings/oleObject13.bin"/><Relationship Id="rId23" Type="http://schemas.openxmlformats.org/officeDocument/2006/relationships/oleObject" Target="../embeddings/oleObject21.bin"/><Relationship Id="rId10" Type="http://schemas.openxmlformats.org/officeDocument/2006/relationships/oleObject" Target="../embeddings/oleObject8.bin"/><Relationship Id="rId19" Type="http://schemas.openxmlformats.org/officeDocument/2006/relationships/oleObject" Target="../embeddings/oleObject17.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 Id="rId22" Type="http://schemas.openxmlformats.org/officeDocument/2006/relationships/oleObject" Target="../embeddings/oleObject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29.bin"/><Relationship Id="rId3" Type="http://schemas.openxmlformats.org/officeDocument/2006/relationships/oleObject" Target="../embeddings/oleObject24.bin"/><Relationship Id="rId7" Type="http://schemas.openxmlformats.org/officeDocument/2006/relationships/oleObject" Target="../embeddings/oleObject28.bin"/><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oleObject" Target="../embeddings/oleObject27.bin"/><Relationship Id="rId5" Type="http://schemas.openxmlformats.org/officeDocument/2006/relationships/oleObject" Target="../embeddings/oleObject26.bin"/><Relationship Id="rId4" Type="http://schemas.openxmlformats.org/officeDocument/2006/relationships/oleObject" Target="../embeddings/oleObject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300"/>
  <sheetViews>
    <sheetView tabSelected="1" showWhiteSpace="0" topLeftCell="A221" zoomScale="90" zoomScaleNormal="90" zoomScaleSheetLayoutView="120" zoomScalePageLayoutView="120" workbookViewId="0">
      <selection activeCell="E226" sqref="E226"/>
    </sheetView>
  </sheetViews>
  <sheetFormatPr defaultRowHeight="14.4"/>
  <cols>
    <col min="1" max="1" width="10.6640625" customWidth="1"/>
    <col min="2" max="2" width="29.33203125" customWidth="1"/>
    <col min="3" max="3" width="10.88671875" customWidth="1"/>
    <col min="4" max="4" width="9.6640625" customWidth="1"/>
    <col min="5" max="5" width="11.109375" customWidth="1"/>
    <col min="6" max="6" width="10.109375" customWidth="1"/>
    <col min="7" max="7" width="9.5546875" customWidth="1"/>
    <col min="8" max="8" width="11.33203125" customWidth="1"/>
    <col min="9" max="9" width="72" customWidth="1"/>
    <col min="10" max="10" width="35.44140625" customWidth="1"/>
    <col min="12" max="12" width="20.33203125" customWidth="1"/>
  </cols>
  <sheetData>
    <row r="1" spans="1:14" ht="23.25" customHeight="1" thickBot="1">
      <c r="A1" s="118" t="s">
        <v>425</v>
      </c>
      <c r="B1" s="118"/>
      <c r="C1" s="118"/>
      <c r="D1" s="118"/>
      <c r="E1" s="118"/>
      <c r="F1" s="118"/>
      <c r="G1" s="118"/>
      <c r="H1" s="118"/>
      <c r="I1" s="118"/>
      <c r="J1" s="45"/>
      <c r="K1" s="45"/>
      <c r="L1" s="42"/>
    </row>
    <row r="2" spans="1:14" ht="41.25" customHeight="1" thickBot="1">
      <c r="A2" s="120" t="s">
        <v>426</v>
      </c>
      <c r="B2" s="121"/>
      <c r="C2" s="121"/>
      <c r="D2" s="121"/>
      <c r="E2" s="121"/>
      <c r="F2" s="121"/>
      <c r="G2" s="121"/>
      <c r="H2" s="121"/>
      <c r="I2" s="121"/>
      <c r="J2" s="208"/>
      <c r="K2" s="208"/>
      <c r="L2" s="42"/>
    </row>
    <row r="3" spans="1:14" ht="23.25" customHeight="1" thickBot="1">
      <c r="A3" s="131" t="s">
        <v>0</v>
      </c>
      <c r="B3" s="138" t="s">
        <v>1</v>
      </c>
      <c r="C3" s="138" t="s">
        <v>2</v>
      </c>
      <c r="D3" s="84" t="s">
        <v>3</v>
      </c>
      <c r="E3" s="85" t="s">
        <v>399</v>
      </c>
      <c r="F3" s="146" t="s">
        <v>6</v>
      </c>
      <c r="G3" s="147"/>
      <c r="H3" s="148"/>
      <c r="I3" s="138" t="s">
        <v>7</v>
      </c>
      <c r="J3" s="43" t="s">
        <v>333</v>
      </c>
      <c r="K3" s="209"/>
      <c r="L3" s="209"/>
    </row>
    <row r="4" spans="1:14" ht="47.25" customHeight="1" thickBot="1">
      <c r="A4" s="132"/>
      <c r="B4" s="139"/>
      <c r="C4" s="139"/>
      <c r="D4" s="114">
        <v>2015</v>
      </c>
      <c r="E4" s="83">
        <v>2016</v>
      </c>
      <c r="F4" s="114">
        <v>2017</v>
      </c>
      <c r="G4" s="114">
        <v>2018</v>
      </c>
      <c r="H4" s="114">
        <v>2019</v>
      </c>
      <c r="I4" s="139"/>
      <c r="J4" s="44"/>
      <c r="K4" s="113" t="s">
        <v>334</v>
      </c>
      <c r="L4" s="112"/>
      <c r="N4" s="111"/>
    </row>
    <row r="5" spans="1:14" ht="20.25" customHeight="1" thickBot="1">
      <c r="A5" s="2" t="s">
        <v>11</v>
      </c>
      <c r="B5" s="127" t="s">
        <v>12</v>
      </c>
      <c r="C5" s="128"/>
      <c r="D5" s="128"/>
      <c r="E5" s="128"/>
      <c r="F5" s="128"/>
      <c r="G5" s="128"/>
      <c r="H5" s="128"/>
      <c r="I5" s="129"/>
      <c r="J5" s="44"/>
      <c r="K5" s="113" t="s">
        <v>335</v>
      </c>
      <c r="L5" s="112"/>
    </row>
    <row r="6" spans="1:14" ht="144.75" customHeight="1" thickBot="1">
      <c r="A6" s="159">
        <v>1</v>
      </c>
      <c r="B6" s="3" t="s">
        <v>359</v>
      </c>
      <c r="C6" s="3" t="s">
        <v>19</v>
      </c>
      <c r="D6" s="49">
        <v>11583</v>
      </c>
      <c r="E6" s="56">
        <v>11434</v>
      </c>
      <c r="F6" s="56">
        <f>E6+E14-E15+E16</f>
        <v>11444</v>
      </c>
      <c r="G6" s="56">
        <f>F6+F14-F15+F16</f>
        <v>11479</v>
      </c>
      <c r="H6" s="56">
        <f>G6+G14-G15+G16</f>
        <v>11509</v>
      </c>
      <c r="I6" s="140" t="s">
        <v>360</v>
      </c>
      <c r="J6" s="44"/>
      <c r="K6" s="113" t="s">
        <v>336</v>
      </c>
      <c r="L6" s="112"/>
    </row>
    <row r="7" spans="1:14" ht="13.5" customHeight="1" thickBot="1">
      <c r="A7" s="161"/>
      <c r="B7" s="3" t="s">
        <v>13</v>
      </c>
      <c r="C7" s="3" t="s">
        <v>14</v>
      </c>
      <c r="D7" s="49">
        <v>102</v>
      </c>
      <c r="E7" s="86">
        <f>E6/D6*100</f>
        <v>98.713632046965387</v>
      </c>
      <c r="F7" s="86">
        <f>F6/E6*100</f>
        <v>100.08745845723281</v>
      </c>
      <c r="G7" s="86">
        <f>G6/F6*100</f>
        <v>100.30583711988814</v>
      </c>
      <c r="H7" s="86">
        <f>H6/G6*100</f>
        <v>100.26134680721317</v>
      </c>
      <c r="I7" s="141"/>
    </row>
    <row r="8" spans="1:14" ht="15" thickBot="1">
      <c r="A8" s="160"/>
      <c r="B8" s="3" t="s">
        <v>15</v>
      </c>
      <c r="C8" s="3"/>
      <c r="D8" s="49"/>
      <c r="E8" s="49"/>
      <c r="F8" s="49"/>
      <c r="G8" s="49"/>
      <c r="H8" s="49"/>
      <c r="I8" s="141"/>
    </row>
    <row r="9" spans="1:14" ht="16.2" thickBot="1">
      <c r="A9" s="159" t="s">
        <v>214</v>
      </c>
      <c r="B9" s="3" t="s">
        <v>16</v>
      </c>
      <c r="C9" s="3" t="s">
        <v>19</v>
      </c>
      <c r="D9" s="49"/>
      <c r="E9" s="56"/>
      <c r="F9" s="56"/>
      <c r="G9" s="56"/>
      <c r="H9" s="56"/>
      <c r="I9" s="141"/>
      <c r="J9" s="210"/>
      <c r="K9" s="211"/>
      <c r="L9" s="42"/>
    </row>
    <row r="10" spans="1:14" ht="14.25" customHeight="1" thickBot="1">
      <c r="A10" s="160"/>
      <c r="B10" s="3" t="s">
        <v>13</v>
      </c>
      <c r="C10" s="3" t="s">
        <v>14</v>
      </c>
      <c r="D10" s="86"/>
      <c r="E10" s="86"/>
      <c r="F10" s="86"/>
      <c r="G10" s="86"/>
      <c r="H10" s="86"/>
      <c r="I10" s="141"/>
      <c r="J10" s="43" t="s">
        <v>333</v>
      </c>
      <c r="K10" s="209"/>
      <c r="L10" s="209"/>
    </row>
    <row r="11" spans="1:14" ht="48" customHeight="1" thickBot="1">
      <c r="A11" s="159" t="s">
        <v>215</v>
      </c>
      <c r="B11" s="3" t="s">
        <v>17</v>
      </c>
      <c r="C11" s="3" t="s">
        <v>19</v>
      </c>
      <c r="D11" s="56">
        <f t="shared" ref="D11:H11" si="0">D6-D9</f>
        <v>11583</v>
      </c>
      <c r="E11" s="56">
        <f t="shared" si="0"/>
        <v>11434</v>
      </c>
      <c r="F11" s="56">
        <f t="shared" si="0"/>
        <v>11444</v>
      </c>
      <c r="G11" s="56">
        <f t="shared" si="0"/>
        <v>11479</v>
      </c>
      <c r="H11" s="56">
        <f t="shared" si="0"/>
        <v>11509</v>
      </c>
      <c r="I11" s="141"/>
      <c r="J11" s="44"/>
      <c r="K11" s="113" t="s">
        <v>402</v>
      </c>
      <c r="L11" s="113"/>
    </row>
    <row r="12" spans="1:14" ht="58.5" customHeight="1" thickBot="1">
      <c r="A12" s="160"/>
      <c r="B12" s="3" t="s">
        <v>18</v>
      </c>
      <c r="C12" s="3" t="s">
        <v>14</v>
      </c>
      <c r="D12" s="49">
        <v>102</v>
      </c>
      <c r="E12" s="86">
        <f>E11/D11*100</f>
        <v>98.713632046965387</v>
      </c>
      <c r="F12" s="86">
        <f>F11/E11*100</f>
        <v>100.08745845723281</v>
      </c>
      <c r="G12" s="86">
        <f>G11/F11*100</f>
        <v>100.30583711988814</v>
      </c>
      <c r="H12" s="86">
        <f>H11/G11*100</f>
        <v>100.26134680721317</v>
      </c>
      <c r="I12" s="142"/>
      <c r="J12" s="44"/>
      <c r="K12" s="113" t="s">
        <v>403</v>
      </c>
      <c r="L12" s="113"/>
    </row>
    <row r="13" spans="1:14" ht="45.75" customHeight="1" thickBot="1">
      <c r="A13" s="109"/>
      <c r="B13" s="49" t="s">
        <v>401</v>
      </c>
      <c r="C13" s="49" t="s">
        <v>19</v>
      </c>
      <c r="D13" s="56">
        <f>(D6+E6)/2</f>
        <v>11508.5</v>
      </c>
      <c r="E13" s="56">
        <f>(E6+F6)/2</f>
        <v>11439</v>
      </c>
      <c r="F13" s="56">
        <f>(F6+G6)/2</f>
        <v>11461.5</v>
      </c>
      <c r="G13" s="56">
        <f>(G6+H6)/2</f>
        <v>11494</v>
      </c>
      <c r="H13" s="56">
        <f>(H6+(H6+H14-H15+H16))/2</f>
        <v>11524</v>
      </c>
      <c r="I13" s="102" t="s">
        <v>405</v>
      </c>
      <c r="J13" s="44"/>
      <c r="K13" s="113"/>
      <c r="L13" s="113"/>
    </row>
    <row r="14" spans="1:14" ht="53.25" customHeight="1" thickBot="1">
      <c r="A14" s="14">
        <v>2</v>
      </c>
      <c r="B14" s="3" t="s">
        <v>267</v>
      </c>
      <c r="C14" s="3" t="s">
        <v>19</v>
      </c>
      <c r="D14" s="88">
        <v>77</v>
      </c>
      <c r="E14" s="88">
        <v>80</v>
      </c>
      <c r="F14" s="88">
        <v>110</v>
      </c>
      <c r="G14" s="88">
        <v>110</v>
      </c>
      <c r="H14" s="88">
        <v>110</v>
      </c>
      <c r="I14" s="133" t="s">
        <v>361</v>
      </c>
      <c r="J14" s="44"/>
      <c r="K14" s="113" t="s">
        <v>404</v>
      </c>
      <c r="L14" s="113"/>
    </row>
    <row r="15" spans="1:14" ht="153.75" customHeight="1" thickBot="1">
      <c r="A15" s="14">
        <v>3</v>
      </c>
      <c r="B15" s="3" t="s">
        <v>268</v>
      </c>
      <c r="C15" s="3" t="s">
        <v>19</v>
      </c>
      <c r="D15" s="88">
        <v>100</v>
      </c>
      <c r="E15" s="88">
        <v>100</v>
      </c>
      <c r="F15" s="88">
        <v>95</v>
      </c>
      <c r="G15" s="88">
        <v>90</v>
      </c>
      <c r="H15" s="88">
        <v>90</v>
      </c>
      <c r="I15" s="135"/>
    </row>
    <row r="16" spans="1:14" ht="105" customHeight="1" thickBot="1">
      <c r="A16" s="14">
        <v>4</v>
      </c>
      <c r="B16" s="3" t="s">
        <v>337</v>
      </c>
      <c r="C16" s="3" t="s">
        <v>19</v>
      </c>
      <c r="D16" s="88">
        <v>40</v>
      </c>
      <c r="E16" s="88">
        <v>30</v>
      </c>
      <c r="F16" s="88">
        <v>20</v>
      </c>
      <c r="G16" s="88">
        <v>10</v>
      </c>
      <c r="H16" s="88">
        <v>10</v>
      </c>
      <c r="I16" s="20" t="s">
        <v>362</v>
      </c>
      <c r="J16" s="210"/>
      <c r="K16" s="208"/>
      <c r="L16" s="42"/>
    </row>
    <row r="17" spans="1:12" ht="27" customHeight="1" thickBot="1">
      <c r="A17" s="14">
        <v>5</v>
      </c>
      <c r="B17" s="3" t="s">
        <v>20</v>
      </c>
      <c r="C17" s="3" t="s">
        <v>21</v>
      </c>
      <c r="D17" s="87">
        <v>8.11</v>
      </c>
      <c r="E17" s="87">
        <f>E14/E13*1000</f>
        <v>6.9936183232800069</v>
      </c>
      <c r="F17" s="87">
        <f>F14/F13*1000</f>
        <v>9.5973476421061807</v>
      </c>
      <c r="G17" s="87">
        <f>G14/G13*1000</f>
        <v>9.5702105446319834</v>
      </c>
      <c r="H17" s="87">
        <f>H14/H13*1000</f>
        <v>9.5452967719541828</v>
      </c>
      <c r="I17" s="122" t="s">
        <v>269</v>
      </c>
      <c r="J17" s="110" t="s">
        <v>333</v>
      </c>
      <c r="K17" s="209"/>
      <c r="L17" s="209"/>
    </row>
    <row r="18" spans="1:12" ht="31.5" customHeight="1" thickBot="1">
      <c r="A18" s="14">
        <v>6</v>
      </c>
      <c r="B18" s="3" t="s">
        <v>22</v>
      </c>
      <c r="C18" s="3" t="s">
        <v>21</v>
      </c>
      <c r="D18" s="87">
        <v>10.220000000000001</v>
      </c>
      <c r="E18" s="87">
        <f>E15/E13*1000</f>
        <v>8.7420229041000095</v>
      </c>
      <c r="F18" s="87">
        <f>F15/F13*1000</f>
        <v>8.2886184181826117</v>
      </c>
      <c r="G18" s="87">
        <f>G15/G13*1000</f>
        <v>7.8301722637898044</v>
      </c>
      <c r="H18" s="87">
        <f>H15/H13*1000</f>
        <v>7.8097882679625128</v>
      </c>
      <c r="I18" s="123"/>
      <c r="J18" s="44"/>
      <c r="K18" s="113" t="s">
        <v>410</v>
      </c>
      <c r="L18" s="113"/>
    </row>
    <row r="19" spans="1:12" ht="30" customHeight="1" thickBot="1">
      <c r="A19" s="14">
        <v>7</v>
      </c>
      <c r="B19" s="3" t="s">
        <v>23</v>
      </c>
      <c r="C19" s="3" t="s">
        <v>21</v>
      </c>
      <c r="D19" s="87">
        <v>-2.1</v>
      </c>
      <c r="E19" s="87">
        <f t="shared" ref="E19:H19" si="1">E17-E18</f>
        <v>-1.7484045808200026</v>
      </c>
      <c r="F19" s="87">
        <f t="shared" si="1"/>
        <v>1.3087292239235691</v>
      </c>
      <c r="G19" s="87">
        <f t="shared" si="1"/>
        <v>1.740038280842179</v>
      </c>
      <c r="H19" s="87">
        <f t="shared" si="1"/>
        <v>1.73550850399167</v>
      </c>
      <c r="I19" s="3" t="s">
        <v>400</v>
      </c>
      <c r="J19" s="44"/>
      <c r="K19" s="113" t="s">
        <v>411</v>
      </c>
      <c r="L19" s="113"/>
    </row>
    <row r="20" spans="1:12" ht="36.75" customHeight="1" thickBot="1">
      <c r="A20" s="14">
        <v>8</v>
      </c>
      <c r="B20" s="3" t="s">
        <v>24</v>
      </c>
      <c r="C20" s="3" t="s">
        <v>21</v>
      </c>
      <c r="D20" s="87">
        <v>12.77</v>
      </c>
      <c r="E20" s="87">
        <f>E16/E13*1000</f>
        <v>2.6226068712300026</v>
      </c>
      <c r="F20" s="87">
        <f>F16/F13*1000</f>
        <v>1.7449722985647604</v>
      </c>
      <c r="G20" s="87">
        <f>G16/G13*1000</f>
        <v>0.87001914042108919</v>
      </c>
      <c r="H20" s="87">
        <f>H16/H13*1000</f>
        <v>0.86775425199583478</v>
      </c>
      <c r="I20" s="3" t="s">
        <v>25</v>
      </c>
      <c r="J20" s="44"/>
      <c r="K20" s="113" t="s">
        <v>412</v>
      </c>
      <c r="L20" s="113"/>
    </row>
    <row r="21" spans="1:12" ht="39" customHeight="1" thickBot="1">
      <c r="A21" s="120" t="s">
        <v>427</v>
      </c>
      <c r="B21" s="121"/>
      <c r="C21" s="121"/>
      <c r="D21" s="121"/>
      <c r="E21" s="121"/>
      <c r="F21" s="121"/>
      <c r="G21" s="121"/>
      <c r="H21" s="121"/>
      <c r="I21" s="121"/>
    </row>
    <row r="22" spans="1:12" ht="23.25" customHeight="1" thickBot="1">
      <c r="A22" s="131" t="s">
        <v>0</v>
      </c>
      <c r="B22" s="138" t="s">
        <v>1</v>
      </c>
      <c r="C22" s="138" t="s">
        <v>2</v>
      </c>
      <c r="D22" s="12" t="s">
        <v>3</v>
      </c>
      <c r="E22" s="138" t="s">
        <v>428</v>
      </c>
      <c r="F22" s="146" t="s">
        <v>6</v>
      </c>
      <c r="G22" s="149"/>
      <c r="H22" s="150"/>
      <c r="I22" s="138" t="s">
        <v>7</v>
      </c>
    </row>
    <row r="23" spans="1:12" ht="18" customHeight="1" thickBot="1">
      <c r="A23" s="132"/>
      <c r="B23" s="139"/>
      <c r="C23" s="139"/>
      <c r="D23" s="1">
        <v>2015</v>
      </c>
      <c r="E23" s="139"/>
      <c r="F23" s="1">
        <v>2017</v>
      </c>
      <c r="G23" s="1">
        <v>2018</v>
      </c>
      <c r="H23" s="1">
        <v>2019</v>
      </c>
      <c r="I23" s="139"/>
    </row>
    <row r="24" spans="1:12" ht="15.75" customHeight="1" thickBot="1">
      <c r="A24" s="6" t="s">
        <v>26</v>
      </c>
      <c r="B24" s="127" t="s">
        <v>165</v>
      </c>
      <c r="C24" s="128"/>
      <c r="D24" s="128"/>
      <c r="E24" s="128"/>
      <c r="F24" s="128"/>
      <c r="G24" s="128"/>
      <c r="H24" s="128"/>
      <c r="I24" s="129"/>
    </row>
    <row r="25" spans="1:12" ht="140.25" customHeight="1" thickBot="1">
      <c r="A25" s="14">
        <v>1</v>
      </c>
      <c r="B25" s="3" t="s">
        <v>166</v>
      </c>
      <c r="C25" s="3" t="s">
        <v>19</v>
      </c>
      <c r="D25" s="3">
        <v>4870</v>
      </c>
      <c r="E25" s="3">
        <v>4940</v>
      </c>
      <c r="F25" s="3">
        <v>4940</v>
      </c>
      <c r="G25" s="3">
        <v>4940</v>
      </c>
      <c r="H25" s="3">
        <v>4940</v>
      </c>
      <c r="I25" s="8" t="s">
        <v>167</v>
      </c>
    </row>
    <row r="26" spans="1:12" ht="152.25" customHeight="1" thickBot="1">
      <c r="A26" s="14" t="s">
        <v>270</v>
      </c>
      <c r="B26" s="3" t="s">
        <v>168</v>
      </c>
      <c r="C26" s="3" t="s">
        <v>14</v>
      </c>
      <c r="D26" s="3">
        <v>0.18</v>
      </c>
      <c r="E26" s="3">
        <v>0.11</v>
      </c>
      <c r="F26" s="3">
        <v>0.11</v>
      </c>
      <c r="G26" s="3">
        <v>0.11</v>
      </c>
      <c r="H26" s="22">
        <v>0.11</v>
      </c>
      <c r="I26" s="21" t="s">
        <v>325</v>
      </c>
    </row>
    <row r="27" spans="1:12" ht="65.25" customHeight="1" thickBot="1">
      <c r="A27" s="14" t="s">
        <v>271</v>
      </c>
      <c r="B27" s="3" t="s">
        <v>169</v>
      </c>
      <c r="C27" s="3" t="s">
        <v>19</v>
      </c>
      <c r="D27" s="3">
        <v>8</v>
      </c>
      <c r="E27" s="3">
        <v>5</v>
      </c>
      <c r="F27" s="3">
        <v>5</v>
      </c>
      <c r="G27" s="3">
        <v>5</v>
      </c>
      <c r="H27" s="22">
        <v>5</v>
      </c>
      <c r="I27" s="39"/>
    </row>
    <row r="28" spans="1:12" ht="51.75" customHeight="1" thickBot="1">
      <c r="A28" s="14" t="s">
        <v>272</v>
      </c>
      <c r="B28" s="3" t="s">
        <v>170</v>
      </c>
      <c r="C28" s="3" t="s">
        <v>171</v>
      </c>
      <c r="D28" s="3">
        <v>37</v>
      </c>
      <c r="E28" s="3">
        <v>15</v>
      </c>
      <c r="F28" s="3">
        <v>60</v>
      </c>
      <c r="G28" s="3">
        <v>60</v>
      </c>
      <c r="H28" s="3">
        <v>60</v>
      </c>
      <c r="I28" s="3" t="s">
        <v>329</v>
      </c>
    </row>
    <row r="29" spans="1:12" s="50" customFormat="1" ht="27" customHeight="1" thickBot="1">
      <c r="A29" s="48" t="s">
        <v>273</v>
      </c>
      <c r="B29" s="49" t="s">
        <v>172</v>
      </c>
      <c r="C29" s="49" t="s">
        <v>171</v>
      </c>
      <c r="D29" s="49">
        <v>2</v>
      </c>
      <c r="E29" s="49"/>
      <c r="F29" s="49"/>
      <c r="G29" s="49"/>
      <c r="H29" s="49"/>
      <c r="I29" s="124" t="s">
        <v>363</v>
      </c>
    </row>
    <row r="30" spans="1:12" s="50" customFormat="1" ht="24" customHeight="1" thickBot="1">
      <c r="A30" s="48" t="s">
        <v>258</v>
      </c>
      <c r="B30" s="49" t="s">
        <v>173</v>
      </c>
      <c r="C30" s="49" t="s">
        <v>171</v>
      </c>
      <c r="D30" s="49">
        <v>2</v>
      </c>
      <c r="E30" s="49"/>
      <c r="F30" s="49"/>
      <c r="G30" s="49"/>
      <c r="H30" s="49"/>
      <c r="I30" s="125"/>
    </row>
    <row r="31" spans="1:12" s="50" customFormat="1" ht="27" customHeight="1" thickBot="1">
      <c r="A31" s="48" t="s">
        <v>259</v>
      </c>
      <c r="B31" s="49" t="s">
        <v>174</v>
      </c>
      <c r="C31" s="49" t="s">
        <v>171</v>
      </c>
      <c r="D31" s="49"/>
      <c r="E31" s="49"/>
      <c r="F31" s="49"/>
      <c r="G31" s="49"/>
      <c r="H31" s="49"/>
      <c r="I31" s="126"/>
    </row>
    <row r="32" spans="1:12" s="50" customFormat="1" ht="147.75" customHeight="1" thickBot="1">
      <c r="A32" s="48" t="s">
        <v>307</v>
      </c>
      <c r="B32" s="52" t="s">
        <v>364</v>
      </c>
      <c r="C32" s="53" t="s">
        <v>19</v>
      </c>
      <c r="D32" s="53">
        <v>1460</v>
      </c>
      <c r="E32" s="53">
        <v>1470</v>
      </c>
      <c r="F32" s="53">
        <v>1470</v>
      </c>
      <c r="G32" s="53">
        <v>1470</v>
      </c>
      <c r="H32" s="53">
        <v>1470</v>
      </c>
      <c r="I32" s="52" t="s">
        <v>365</v>
      </c>
    </row>
    <row r="33" spans="1:9" s="50" customFormat="1" ht="183.75" customHeight="1" thickBot="1">
      <c r="A33" s="48" t="s">
        <v>308</v>
      </c>
      <c r="B33" s="55" t="s">
        <v>366</v>
      </c>
      <c r="C33" s="55" t="s">
        <v>367</v>
      </c>
      <c r="D33" s="55">
        <v>21780.9</v>
      </c>
      <c r="E33" s="55">
        <v>23153</v>
      </c>
      <c r="F33" s="55">
        <v>24774</v>
      </c>
      <c r="G33" s="55">
        <v>26533</v>
      </c>
      <c r="H33" s="55">
        <v>28600</v>
      </c>
      <c r="I33" s="55" t="s">
        <v>368</v>
      </c>
    </row>
    <row r="34" spans="1:9" s="50" customFormat="1" ht="116.25" customHeight="1" thickBot="1">
      <c r="A34" s="57" t="s">
        <v>309</v>
      </c>
      <c r="B34" s="55" t="s">
        <v>369</v>
      </c>
      <c r="C34" s="55" t="s">
        <v>34</v>
      </c>
      <c r="D34" s="56">
        <v>376423</v>
      </c>
      <c r="E34" s="56">
        <f>E33*E32*12/1000</f>
        <v>408418.92</v>
      </c>
      <c r="F34" s="56">
        <f>F33*F32*12/1000</f>
        <v>437013.36</v>
      </c>
      <c r="G34" s="56">
        <f t="shared" ref="G34:H34" si="2">G33*G32*12/1000</f>
        <v>468042.12</v>
      </c>
      <c r="H34" s="56">
        <f t="shared" si="2"/>
        <v>504504</v>
      </c>
      <c r="I34" s="51" t="s">
        <v>313</v>
      </c>
    </row>
    <row r="35" spans="1:9" ht="42" customHeight="1" thickBot="1">
      <c r="A35" s="120" t="s">
        <v>427</v>
      </c>
      <c r="B35" s="121"/>
      <c r="C35" s="121"/>
      <c r="D35" s="121"/>
      <c r="E35" s="121"/>
      <c r="F35" s="121"/>
      <c r="G35" s="121"/>
      <c r="H35" s="121"/>
      <c r="I35" s="121"/>
    </row>
    <row r="36" spans="1:9" ht="18" customHeight="1" thickBot="1">
      <c r="A36" s="162" t="s">
        <v>0</v>
      </c>
      <c r="B36" s="164" t="s">
        <v>1</v>
      </c>
      <c r="C36" s="164" t="s">
        <v>2</v>
      </c>
      <c r="D36" s="58" t="s">
        <v>3</v>
      </c>
      <c r="E36" s="164" t="s">
        <v>429</v>
      </c>
      <c r="F36" s="166" t="s">
        <v>6</v>
      </c>
      <c r="G36" s="167"/>
      <c r="H36" s="168"/>
      <c r="I36" s="164" t="s">
        <v>7</v>
      </c>
    </row>
    <row r="37" spans="1:9" ht="18.75" customHeight="1" thickBot="1">
      <c r="A37" s="163"/>
      <c r="B37" s="165"/>
      <c r="C37" s="165"/>
      <c r="D37" s="59">
        <v>2015</v>
      </c>
      <c r="E37" s="165"/>
      <c r="F37" s="59">
        <v>2017</v>
      </c>
      <c r="G37" s="59">
        <v>2018</v>
      </c>
      <c r="H37" s="59">
        <v>2019</v>
      </c>
      <c r="I37" s="165"/>
    </row>
    <row r="38" spans="1:9" ht="18" customHeight="1" thickBot="1">
      <c r="A38" s="60" t="s">
        <v>28</v>
      </c>
      <c r="B38" s="205" t="s">
        <v>29</v>
      </c>
      <c r="C38" s="206"/>
      <c r="D38" s="206"/>
      <c r="E38" s="206"/>
      <c r="F38" s="206"/>
      <c r="G38" s="206"/>
      <c r="H38" s="206"/>
      <c r="I38" s="207"/>
    </row>
    <row r="39" spans="1:9" ht="243" customHeight="1" thickBot="1">
      <c r="A39" s="169">
        <v>1</v>
      </c>
      <c r="B39" s="20" t="s">
        <v>290</v>
      </c>
      <c r="C39" s="55" t="s">
        <v>371</v>
      </c>
      <c r="D39" s="90">
        <v>1313600</v>
      </c>
      <c r="E39" s="90">
        <v>1313600</v>
      </c>
      <c r="F39" s="90">
        <v>1328049.6000000001</v>
      </c>
      <c r="G39" s="90">
        <v>1350626.4</v>
      </c>
      <c r="H39" s="90">
        <v>1378989.5</v>
      </c>
      <c r="I39" s="140" t="s">
        <v>372</v>
      </c>
    </row>
    <row r="40" spans="1:9" ht="52.5" customHeight="1" thickBot="1">
      <c r="A40" s="170"/>
      <c r="B40" s="20" t="s">
        <v>30</v>
      </c>
      <c r="C40" s="55" t="s">
        <v>31</v>
      </c>
      <c r="D40" s="90">
        <v>87.4</v>
      </c>
      <c r="E40" s="90">
        <v>100</v>
      </c>
      <c r="F40" s="90">
        <v>101.1</v>
      </c>
      <c r="G40" s="90">
        <v>101.7</v>
      </c>
      <c r="H40" s="90">
        <v>102.1</v>
      </c>
      <c r="I40" s="141"/>
    </row>
    <row r="41" spans="1:9" ht="54.75" customHeight="1" thickBot="1">
      <c r="A41" s="171"/>
      <c r="B41" s="61" t="s">
        <v>32</v>
      </c>
      <c r="C41" s="55" t="s">
        <v>33</v>
      </c>
      <c r="D41" s="90">
        <v>114</v>
      </c>
      <c r="E41" s="90">
        <v>102.5</v>
      </c>
      <c r="F41" s="90">
        <v>103.3</v>
      </c>
      <c r="G41" s="90">
        <v>103.8</v>
      </c>
      <c r="H41" s="90">
        <v>102.1</v>
      </c>
      <c r="I41" s="142"/>
    </row>
    <row r="42" spans="1:9" ht="79.5" customHeight="1" thickBot="1">
      <c r="A42" s="169" t="s">
        <v>270</v>
      </c>
      <c r="B42" s="20" t="s">
        <v>291</v>
      </c>
      <c r="C42" s="55" t="s">
        <v>311</v>
      </c>
      <c r="D42" s="89"/>
      <c r="E42" s="89">
        <f>D42*E43*E44/10000</f>
        <v>0</v>
      </c>
      <c r="F42" s="89">
        <f>E42*F43*F44/10000</f>
        <v>0</v>
      </c>
      <c r="G42" s="89">
        <f>F42*G43*G44/10000</f>
        <v>0</v>
      </c>
      <c r="H42" s="89">
        <f>G42*H43*H44/10000</f>
        <v>0</v>
      </c>
      <c r="I42" s="140" t="s">
        <v>373</v>
      </c>
    </row>
    <row r="43" spans="1:9" ht="39.75" customHeight="1" thickBot="1">
      <c r="A43" s="170"/>
      <c r="B43" s="61" t="s">
        <v>35</v>
      </c>
      <c r="C43" s="82" t="s">
        <v>36</v>
      </c>
      <c r="D43" s="89"/>
      <c r="E43" s="89"/>
      <c r="F43" s="89"/>
      <c r="G43" s="89"/>
      <c r="H43" s="89"/>
      <c r="I43" s="141"/>
    </row>
    <row r="44" spans="1:9" ht="40.200000000000003" thickBot="1">
      <c r="A44" s="171"/>
      <c r="B44" s="20" t="s">
        <v>37</v>
      </c>
      <c r="C44" s="55" t="s">
        <v>33</v>
      </c>
      <c r="D44" s="89"/>
      <c r="E44" s="89"/>
      <c r="F44" s="89"/>
      <c r="G44" s="89"/>
      <c r="H44" s="89"/>
      <c r="I44" s="142"/>
    </row>
    <row r="45" spans="1:9" ht="77.25" customHeight="1" thickBot="1">
      <c r="A45" s="172">
        <v>3</v>
      </c>
      <c r="B45" s="20" t="s">
        <v>38</v>
      </c>
      <c r="C45" s="55" t="s">
        <v>311</v>
      </c>
      <c r="D45" s="89">
        <v>332314</v>
      </c>
      <c r="E45" s="89">
        <v>344609.6</v>
      </c>
      <c r="F45" s="89">
        <v>357704.8</v>
      </c>
      <c r="G45" s="89">
        <v>369866.8</v>
      </c>
      <c r="H45" s="89">
        <v>376894.3</v>
      </c>
      <c r="I45" s="140" t="s">
        <v>374</v>
      </c>
    </row>
    <row r="46" spans="1:9" ht="51.75" customHeight="1" thickBot="1">
      <c r="A46" s="173"/>
      <c r="B46" s="20" t="s">
        <v>39</v>
      </c>
      <c r="C46" s="55" t="s">
        <v>31</v>
      </c>
      <c r="D46" s="89">
        <v>114.1</v>
      </c>
      <c r="E46" s="89">
        <v>103.7</v>
      </c>
      <c r="F46" s="89">
        <v>103.8</v>
      </c>
      <c r="G46" s="89">
        <v>103.4</v>
      </c>
      <c r="H46" s="89">
        <v>101.9</v>
      </c>
      <c r="I46" s="141"/>
    </row>
    <row r="47" spans="1:9" ht="26.25" customHeight="1" thickBot="1">
      <c r="A47" s="174"/>
      <c r="B47" s="20" t="s">
        <v>37</v>
      </c>
      <c r="C47" s="55" t="s">
        <v>33</v>
      </c>
      <c r="D47" s="89">
        <v>116.6</v>
      </c>
      <c r="E47" s="89">
        <v>105.6</v>
      </c>
      <c r="F47" s="89">
        <v>103.4</v>
      </c>
      <c r="G47" s="89">
        <v>104.4</v>
      </c>
      <c r="H47" s="89">
        <v>102.1</v>
      </c>
      <c r="I47" s="141"/>
    </row>
    <row r="48" spans="1:9" ht="12.75" customHeight="1" thickBot="1">
      <c r="A48" s="14"/>
      <c r="B48" s="20" t="s">
        <v>15</v>
      </c>
      <c r="C48" s="20"/>
      <c r="D48" s="91"/>
      <c r="E48" s="91"/>
      <c r="F48" s="91"/>
      <c r="G48" s="91"/>
      <c r="H48" s="91"/>
      <c r="I48" s="62"/>
    </row>
    <row r="49" spans="1:12" ht="39" customHeight="1" thickBot="1">
      <c r="A49" s="159" t="s">
        <v>220</v>
      </c>
      <c r="B49" s="20" t="s">
        <v>40</v>
      </c>
      <c r="C49" s="20" t="s">
        <v>311</v>
      </c>
      <c r="D49" s="91"/>
      <c r="E49" s="89">
        <f>D49*E50*E51/10000</f>
        <v>0</v>
      </c>
      <c r="F49" s="89">
        <f>E49*F50*F51/10000</f>
        <v>0</v>
      </c>
      <c r="G49" s="89">
        <f>F49*G50*G51/10000</f>
        <v>0</v>
      </c>
      <c r="H49" s="89">
        <f>G49*H50*H51/10000</f>
        <v>0</v>
      </c>
      <c r="I49" s="133" t="s">
        <v>375</v>
      </c>
      <c r="J49" s="210"/>
      <c r="K49" s="208"/>
      <c r="L49" s="42"/>
    </row>
    <row r="50" spans="1:12" ht="53.25" customHeight="1" thickBot="1">
      <c r="A50" s="161"/>
      <c r="B50" s="20" t="s">
        <v>39</v>
      </c>
      <c r="C50" s="20" t="s">
        <v>31</v>
      </c>
      <c r="D50" s="89"/>
      <c r="E50" s="89"/>
      <c r="F50" s="89"/>
      <c r="G50" s="89"/>
      <c r="H50" s="89"/>
      <c r="I50" s="134"/>
      <c r="J50" s="110" t="s">
        <v>333</v>
      </c>
      <c r="K50" s="209"/>
      <c r="L50" s="209"/>
    </row>
    <row r="51" spans="1:12" ht="78.75" customHeight="1" thickBot="1">
      <c r="A51" s="160"/>
      <c r="B51" s="20" t="s">
        <v>37</v>
      </c>
      <c r="C51" s="20" t="s">
        <v>33</v>
      </c>
      <c r="D51" s="89"/>
      <c r="E51" s="89"/>
      <c r="F51" s="89"/>
      <c r="G51" s="89"/>
      <c r="H51" s="89"/>
      <c r="I51" s="134"/>
      <c r="J51" s="44"/>
      <c r="K51" s="113" t="s">
        <v>406</v>
      </c>
      <c r="L51" s="113"/>
    </row>
    <row r="52" spans="1:12" ht="78.75" customHeight="1" thickBot="1">
      <c r="A52" s="159" t="s">
        <v>221</v>
      </c>
      <c r="B52" s="20" t="s">
        <v>298</v>
      </c>
      <c r="C52" s="20" t="s">
        <v>311</v>
      </c>
      <c r="D52" s="91"/>
      <c r="E52" s="89">
        <f>D52*E53*E54/10000</f>
        <v>0</v>
      </c>
      <c r="F52" s="89">
        <f>E52*F53*F54/10000</f>
        <v>0</v>
      </c>
      <c r="G52" s="89">
        <f>F52*G53*G54/10000</f>
        <v>0</v>
      </c>
      <c r="H52" s="89">
        <f>G52*H53*H54/10000</f>
        <v>0</v>
      </c>
      <c r="I52" s="134"/>
      <c r="J52" s="44"/>
      <c r="K52" s="113" t="s">
        <v>407</v>
      </c>
      <c r="L52" s="113"/>
    </row>
    <row r="53" spans="1:12" ht="51" customHeight="1" thickBot="1">
      <c r="A53" s="161"/>
      <c r="B53" s="20" t="s">
        <v>39</v>
      </c>
      <c r="C53" s="20" t="s">
        <v>31</v>
      </c>
      <c r="D53" s="89"/>
      <c r="E53" s="89"/>
      <c r="F53" s="89"/>
      <c r="G53" s="89"/>
      <c r="H53" s="89"/>
      <c r="I53" s="134"/>
      <c r="J53" s="44"/>
      <c r="K53" s="113" t="s">
        <v>408</v>
      </c>
      <c r="L53" s="113"/>
    </row>
    <row r="54" spans="1:12" ht="31.5" customHeight="1" thickBot="1">
      <c r="A54" s="160"/>
      <c r="B54" s="20" t="s">
        <v>37</v>
      </c>
      <c r="C54" s="20" t="s">
        <v>33</v>
      </c>
      <c r="D54" s="89"/>
      <c r="E54" s="89"/>
      <c r="F54" s="89"/>
      <c r="G54" s="89"/>
      <c r="H54" s="89"/>
      <c r="I54" s="134"/>
      <c r="J54" s="44"/>
      <c r="K54" s="113" t="s">
        <v>409</v>
      </c>
      <c r="L54" s="113"/>
    </row>
    <row r="55" spans="1:12" ht="29.25" customHeight="1" thickBot="1">
      <c r="A55" s="159" t="s">
        <v>222</v>
      </c>
      <c r="B55" s="20" t="s">
        <v>299</v>
      </c>
      <c r="C55" s="20" t="s">
        <v>311</v>
      </c>
      <c r="D55" s="91"/>
      <c r="E55" s="89">
        <f>D55*E56*E57/10000</f>
        <v>0</v>
      </c>
      <c r="F55" s="89">
        <f>E55*F56*F57/10000</f>
        <v>0</v>
      </c>
      <c r="G55" s="89">
        <f>F55*G56*G57/10000</f>
        <v>0</v>
      </c>
      <c r="H55" s="89">
        <f>G55*H56*H57/10000</f>
        <v>0</v>
      </c>
      <c r="I55" s="134"/>
    </row>
    <row r="56" spans="1:12" ht="66.599999999999994" thickBot="1">
      <c r="A56" s="161"/>
      <c r="B56" s="20" t="s">
        <v>39</v>
      </c>
      <c r="C56" s="20" t="s">
        <v>31</v>
      </c>
      <c r="D56" s="89"/>
      <c r="E56" s="89"/>
      <c r="F56" s="89"/>
      <c r="G56" s="89"/>
      <c r="H56" s="89"/>
      <c r="I56" s="134"/>
    </row>
    <row r="57" spans="1:12" ht="26.25" customHeight="1" thickBot="1">
      <c r="A57" s="160"/>
      <c r="B57" s="20" t="s">
        <v>37</v>
      </c>
      <c r="C57" s="20" t="s">
        <v>33</v>
      </c>
      <c r="D57" s="89"/>
      <c r="E57" s="89"/>
      <c r="F57" s="89"/>
      <c r="G57" s="89"/>
      <c r="H57" s="89"/>
      <c r="I57" s="134"/>
    </row>
    <row r="58" spans="1:12" ht="26.25" customHeight="1" thickBot="1">
      <c r="A58" s="159" t="s">
        <v>223</v>
      </c>
      <c r="B58" s="20" t="s">
        <v>300</v>
      </c>
      <c r="C58" s="20" t="s">
        <v>311</v>
      </c>
      <c r="D58" s="91"/>
      <c r="E58" s="89">
        <f>D58*E59*E60/10000</f>
        <v>0</v>
      </c>
      <c r="F58" s="89">
        <f>E58*F59*F60/10000</f>
        <v>0</v>
      </c>
      <c r="G58" s="89">
        <f>F58*G59*G60/10000</f>
        <v>0</v>
      </c>
      <c r="H58" s="89">
        <f>G58*H59*H60/10000</f>
        <v>0</v>
      </c>
      <c r="I58" s="134"/>
    </row>
    <row r="59" spans="1:12" ht="51" customHeight="1" thickBot="1">
      <c r="A59" s="161"/>
      <c r="B59" s="20" t="s">
        <v>39</v>
      </c>
      <c r="C59" s="20" t="s">
        <v>31</v>
      </c>
      <c r="D59" s="89"/>
      <c r="E59" s="89"/>
      <c r="F59" s="89"/>
      <c r="G59" s="89"/>
      <c r="H59" s="89"/>
      <c r="I59" s="134"/>
    </row>
    <row r="60" spans="1:12" ht="27" customHeight="1" thickBot="1">
      <c r="A60" s="160"/>
      <c r="B60" s="20" t="s">
        <v>37</v>
      </c>
      <c r="C60" s="20" t="s">
        <v>33</v>
      </c>
      <c r="D60" s="89"/>
      <c r="E60" s="89"/>
      <c r="F60" s="89"/>
      <c r="G60" s="89"/>
      <c r="H60" s="89"/>
      <c r="I60" s="134"/>
    </row>
    <row r="61" spans="1:12" ht="25.5" customHeight="1" thickBot="1">
      <c r="A61" s="159" t="s">
        <v>224</v>
      </c>
      <c r="B61" s="20" t="s">
        <v>41</v>
      </c>
      <c r="C61" s="20" t="s">
        <v>311</v>
      </c>
      <c r="D61" s="91"/>
      <c r="E61" s="89">
        <f>D61*E62*E63/10000</f>
        <v>0</v>
      </c>
      <c r="F61" s="89">
        <f>E61*F62*F63/10000</f>
        <v>0</v>
      </c>
      <c r="G61" s="89">
        <f>F61*G62*G63/10000</f>
        <v>0</v>
      </c>
      <c r="H61" s="89">
        <f>G61*H62*H63/10000</f>
        <v>0</v>
      </c>
      <c r="I61" s="134"/>
    </row>
    <row r="62" spans="1:12" ht="51" customHeight="1" thickBot="1">
      <c r="A62" s="161"/>
      <c r="B62" s="20" t="s">
        <v>39</v>
      </c>
      <c r="C62" s="20" t="s">
        <v>31</v>
      </c>
      <c r="D62" s="89"/>
      <c r="E62" s="89"/>
      <c r="F62" s="89"/>
      <c r="G62" s="89"/>
      <c r="H62" s="89"/>
      <c r="I62" s="134"/>
    </row>
    <row r="63" spans="1:12" ht="27" customHeight="1" thickBot="1">
      <c r="A63" s="160"/>
      <c r="B63" s="20" t="s">
        <v>37</v>
      </c>
      <c r="C63" s="20" t="s">
        <v>33</v>
      </c>
      <c r="D63" s="89"/>
      <c r="E63" s="89"/>
      <c r="F63" s="89"/>
      <c r="G63" s="89"/>
      <c r="H63" s="89"/>
      <c r="I63" s="134"/>
    </row>
    <row r="64" spans="1:12" ht="26.25" customHeight="1" thickBot="1">
      <c r="A64" s="159" t="s">
        <v>225</v>
      </c>
      <c r="B64" s="20" t="s">
        <v>42</v>
      </c>
      <c r="C64" s="20" t="s">
        <v>311</v>
      </c>
      <c r="D64" s="91"/>
      <c r="E64" s="89">
        <f>D64*E65*E66/10000</f>
        <v>0</v>
      </c>
      <c r="F64" s="89">
        <f>E64*F65*F66/10000</f>
        <v>0</v>
      </c>
      <c r="G64" s="89">
        <f>F64*G65*G66/10000</f>
        <v>0</v>
      </c>
      <c r="H64" s="89">
        <f>G64*H65*H66/10000</f>
        <v>0</v>
      </c>
      <c r="I64" s="134"/>
    </row>
    <row r="65" spans="1:9" ht="52.5" customHeight="1" thickBot="1">
      <c r="A65" s="161"/>
      <c r="B65" s="20" t="s">
        <v>39</v>
      </c>
      <c r="C65" s="20" t="s">
        <v>31</v>
      </c>
      <c r="D65" s="89"/>
      <c r="E65" s="89"/>
      <c r="F65" s="89"/>
      <c r="G65" s="89"/>
      <c r="H65" s="89"/>
      <c r="I65" s="134"/>
    </row>
    <row r="66" spans="1:9" ht="30" customHeight="1" thickBot="1">
      <c r="A66" s="160"/>
      <c r="B66" s="20" t="s">
        <v>37</v>
      </c>
      <c r="C66" s="20" t="s">
        <v>33</v>
      </c>
      <c r="D66" s="89"/>
      <c r="E66" s="89"/>
      <c r="F66" s="89"/>
      <c r="G66" s="89"/>
      <c r="H66" s="89"/>
      <c r="I66" s="134"/>
    </row>
    <row r="67" spans="1:9" ht="15.75" customHeight="1" thickBot="1">
      <c r="A67" s="159" t="s">
        <v>226</v>
      </c>
      <c r="B67" s="20" t="s">
        <v>301</v>
      </c>
      <c r="C67" s="20" t="s">
        <v>311</v>
      </c>
      <c r="D67" s="91"/>
      <c r="E67" s="89">
        <f>D67*E68*E69/10000</f>
        <v>0</v>
      </c>
      <c r="F67" s="89">
        <f>E67*F68*F69/10000</f>
        <v>0</v>
      </c>
      <c r="G67" s="89">
        <f>F67*G68*G69/10000</f>
        <v>0</v>
      </c>
      <c r="H67" s="89">
        <f>G67*H68*H69/10000</f>
        <v>0</v>
      </c>
      <c r="I67" s="134"/>
    </row>
    <row r="68" spans="1:9" ht="50.25" customHeight="1" thickBot="1">
      <c r="A68" s="161"/>
      <c r="B68" s="20" t="s">
        <v>39</v>
      </c>
      <c r="C68" s="20" t="s">
        <v>31</v>
      </c>
      <c r="D68" s="89"/>
      <c r="E68" s="89"/>
      <c r="F68" s="89"/>
      <c r="G68" s="89"/>
      <c r="H68" s="89"/>
      <c r="I68" s="134"/>
    </row>
    <row r="69" spans="1:9" ht="27" customHeight="1" thickBot="1">
      <c r="A69" s="160"/>
      <c r="B69" s="20" t="s">
        <v>37</v>
      </c>
      <c r="C69" s="20" t="s">
        <v>33</v>
      </c>
      <c r="D69" s="89"/>
      <c r="E69" s="89"/>
      <c r="F69" s="89"/>
      <c r="G69" s="89"/>
      <c r="H69" s="89"/>
      <c r="I69" s="134"/>
    </row>
    <row r="70" spans="1:9" ht="26.25" customHeight="1" thickBot="1">
      <c r="A70" s="159" t="s">
        <v>227</v>
      </c>
      <c r="B70" s="20" t="s">
        <v>302</v>
      </c>
      <c r="C70" s="20" t="s">
        <v>311</v>
      </c>
      <c r="D70" s="91">
        <v>173200</v>
      </c>
      <c r="E70" s="89">
        <v>175000</v>
      </c>
      <c r="F70" s="89">
        <v>178000</v>
      </c>
      <c r="G70" s="89">
        <v>183000</v>
      </c>
      <c r="H70" s="89">
        <v>190000</v>
      </c>
      <c r="I70" s="134"/>
    </row>
    <row r="71" spans="1:9" ht="54.75" customHeight="1" thickBot="1">
      <c r="A71" s="161"/>
      <c r="B71" s="20" t="s">
        <v>39</v>
      </c>
      <c r="C71" s="20" t="s">
        <v>31</v>
      </c>
      <c r="D71" s="89">
        <v>109.9</v>
      </c>
      <c r="E71" s="89">
        <v>101</v>
      </c>
      <c r="F71" s="89">
        <v>101.7</v>
      </c>
      <c r="G71" s="89">
        <v>102.8</v>
      </c>
      <c r="H71" s="89">
        <v>103.8</v>
      </c>
      <c r="I71" s="134"/>
    </row>
    <row r="72" spans="1:9" ht="27" customHeight="1" thickBot="1">
      <c r="A72" s="160"/>
      <c r="B72" s="20" t="s">
        <v>37</v>
      </c>
      <c r="C72" s="20" t="s">
        <v>33</v>
      </c>
      <c r="D72" s="89">
        <v>118.2</v>
      </c>
      <c r="E72" s="89">
        <v>104.6</v>
      </c>
      <c r="F72" s="89">
        <v>101.9</v>
      </c>
      <c r="G72" s="89">
        <v>102.7</v>
      </c>
      <c r="H72" s="89">
        <v>102.1</v>
      </c>
      <c r="I72" s="134"/>
    </row>
    <row r="73" spans="1:9" ht="38.25" customHeight="1" thickBot="1">
      <c r="A73" s="159" t="s">
        <v>228</v>
      </c>
      <c r="B73" s="20" t="s">
        <v>296</v>
      </c>
      <c r="C73" s="20" t="s">
        <v>311</v>
      </c>
      <c r="D73" s="91"/>
      <c r="E73" s="89">
        <f>D73*E74*E75/10000</f>
        <v>0</v>
      </c>
      <c r="F73" s="89">
        <f>E73*F74*F75/10000</f>
        <v>0</v>
      </c>
      <c r="G73" s="89">
        <f>F73*G74*G75/10000</f>
        <v>0</v>
      </c>
      <c r="H73" s="89">
        <f>G73*H74*H75/10000</f>
        <v>0</v>
      </c>
      <c r="I73" s="134"/>
    </row>
    <row r="74" spans="1:9" ht="66.599999999999994" thickBot="1">
      <c r="A74" s="161"/>
      <c r="B74" s="20" t="s">
        <v>39</v>
      </c>
      <c r="C74" s="20" t="s">
        <v>31</v>
      </c>
      <c r="D74" s="89"/>
      <c r="E74" s="89"/>
      <c r="F74" s="89"/>
      <c r="G74" s="89"/>
      <c r="H74" s="89"/>
      <c r="I74" s="134"/>
    </row>
    <row r="75" spans="1:9" ht="26.25" customHeight="1" thickBot="1">
      <c r="A75" s="160"/>
      <c r="B75" s="20" t="s">
        <v>37</v>
      </c>
      <c r="C75" s="20" t="s">
        <v>33</v>
      </c>
      <c r="D75" s="89"/>
      <c r="E75" s="89"/>
      <c r="F75" s="89"/>
      <c r="G75" s="89"/>
      <c r="H75" s="89"/>
      <c r="I75" s="134"/>
    </row>
    <row r="76" spans="1:9" ht="39.75" customHeight="1" thickBot="1">
      <c r="A76" s="159" t="s">
        <v>229</v>
      </c>
      <c r="B76" s="20" t="s">
        <v>43</v>
      </c>
      <c r="C76" s="20" t="s">
        <v>311</v>
      </c>
      <c r="D76" s="91"/>
      <c r="E76" s="89">
        <f>D76*E77*E78/10000</f>
        <v>0</v>
      </c>
      <c r="F76" s="89">
        <f>E76*F77*F78/10000</f>
        <v>0</v>
      </c>
      <c r="G76" s="89">
        <f>F76*G77*G78/10000</f>
        <v>0</v>
      </c>
      <c r="H76" s="89">
        <f>G76*H77*H78/10000</f>
        <v>0</v>
      </c>
      <c r="I76" s="134"/>
    </row>
    <row r="77" spans="1:9" ht="66.599999999999994" thickBot="1">
      <c r="A77" s="161"/>
      <c r="B77" s="20" t="s">
        <v>39</v>
      </c>
      <c r="C77" s="20" t="s">
        <v>31</v>
      </c>
      <c r="D77" s="89"/>
      <c r="E77" s="89"/>
      <c r="F77" s="89"/>
      <c r="G77" s="89"/>
      <c r="H77" s="89"/>
      <c r="I77" s="134"/>
    </row>
    <row r="78" spans="1:9" ht="25.5" customHeight="1" thickBot="1">
      <c r="A78" s="160"/>
      <c r="B78" s="20" t="s">
        <v>37</v>
      </c>
      <c r="C78" s="20" t="s">
        <v>33</v>
      </c>
      <c r="D78" s="89"/>
      <c r="E78" s="89"/>
      <c r="F78" s="89"/>
      <c r="G78" s="89"/>
      <c r="H78" s="89"/>
      <c r="I78" s="134"/>
    </row>
    <row r="79" spans="1:9" ht="39.75" customHeight="1" thickBot="1">
      <c r="A79" s="159" t="s">
        <v>230</v>
      </c>
      <c r="B79" s="20" t="s">
        <v>44</v>
      </c>
      <c r="C79" s="20" t="s">
        <v>311</v>
      </c>
      <c r="D79" s="91"/>
      <c r="E79" s="89">
        <f>D79*E80*E81/10000</f>
        <v>0</v>
      </c>
      <c r="F79" s="89">
        <f>E79*F80*F81/10000</f>
        <v>0</v>
      </c>
      <c r="G79" s="89">
        <f>F79*G80*G81/10000</f>
        <v>0</v>
      </c>
      <c r="H79" s="89">
        <f>G79*H80*H81/10000</f>
        <v>0</v>
      </c>
      <c r="I79" s="134"/>
    </row>
    <row r="80" spans="1:9" ht="66.599999999999994" thickBot="1">
      <c r="A80" s="161"/>
      <c r="B80" s="20" t="s">
        <v>39</v>
      </c>
      <c r="C80" s="20" t="s">
        <v>31</v>
      </c>
      <c r="D80" s="89"/>
      <c r="E80" s="89"/>
      <c r="F80" s="89"/>
      <c r="G80" s="89"/>
      <c r="H80" s="89"/>
      <c r="I80" s="134"/>
    </row>
    <row r="81" spans="1:9" ht="26.25" customHeight="1" thickBot="1">
      <c r="A81" s="160"/>
      <c r="B81" s="20" t="s">
        <v>37</v>
      </c>
      <c r="C81" s="20" t="s">
        <v>33</v>
      </c>
      <c r="D81" s="89"/>
      <c r="E81" s="89"/>
      <c r="F81" s="89"/>
      <c r="G81" s="89"/>
      <c r="H81" s="89"/>
      <c r="I81" s="134"/>
    </row>
    <row r="82" spans="1:9" ht="50.25" customHeight="1" thickBot="1">
      <c r="A82" s="159" t="s">
        <v>231</v>
      </c>
      <c r="B82" s="20" t="s">
        <v>303</v>
      </c>
      <c r="C82" s="20" t="s">
        <v>311</v>
      </c>
      <c r="D82" s="91"/>
      <c r="E82" s="89">
        <f>D82*E83*E84/10000</f>
        <v>0</v>
      </c>
      <c r="F82" s="89">
        <f>E82*F83*F84/10000</f>
        <v>0</v>
      </c>
      <c r="G82" s="89">
        <f>F82*G83*G84/10000</f>
        <v>0</v>
      </c>
      <c r="H82" s="89">
        <f>G82*H83*H84/10000</f>
        <v>0</v>
      </c>
      <c r="I82" s="134"/>
    </row>
    <row r="83" spans="1:9" ht="51.75" customHeight="1" thickBot="1">
      <c r="A83" s="161"/>
      <c r="B83" s="20" t="s">
        <v>39</v>
      </c>
      <c r="C83" s="20" t="s">
        <v>31</v>
      </c>
      <c r="D83" s="89"/>
      <c r="E83" s="89"/>
      <c r="F83" s="89"/>
      <c r="G83" s="89"/>
      <c r="H83" s="89"/>
      <c r="I83" s="134"/>
    </row>
    <row r="84" spans="1:9" ht="28.5" customHeight="1" thickBot="1">
      <c r="A84" s="160"/>
      <c r="B84" s="20" t="s">
        <v>37</v>
      </c>
      <c r="C84" s="20" t="s">
        <v>33</v>
      </c>
      <c r="D84" s="89"/>
      <c r="E84" s="89"/>
      <c r="F84" s="89"/>
      <c r="G84" s="89"/>
      <c r="H84" s="89"/>
      <c r="I84" s="134"/>
    </row>
    <row r="85" spans="1:9" ht="27.75" customHeight="1" thickBot="1">
      <c r="A85" s="159" t="s">
        <v>232</v>
      </c>
      <c r="B85" s="20" t="s">
        <v>304</v>
      </c>
      <c r="C85" s="20" t="s">
        <v>311</v>
      </c>
      <c r="D85" s="91"/>
      <c r="E85" s="89">
        <f>D85*E86*E87/10000</f>
        <v>0</v>
      </c>
      <c r="F85" s="89">
        <f>E85*F86*F87/10000</f>
        <v>0</v>
      </c>
      <c r="G85" s="89">
        <f>F85*G86*G87/10000</f>
        <v>0</v>
      </c>
      <c r="H85" s="89">
        <f>G85*H86*H87/10000</f>
        <v>0</v>
      </c>
      <c r="I85" s="134"/>
    </row>
    <row r="86" spans="1:9" ht="66.599999999999994" thickBot="1">
      <c r="A86" s="161"/>
      <c r="B86" s="20" t="s">
        <v>39</v>
      </c>
      <c r="C86" s="20" t="s">
        <v>31</v>
      </c>
      <c r="D86" s="89"/>
      <c r="E86" s="89"/>
      <c r="F86" s="89"/>
      <c r="G86" s="89"/>
      <c r="H86" s="89"/>
      <c r="I86" s="134"/>
    </row>
    <row r="87" spans="1:9" ht="27.75" customHeight="1" thickBot="1">
      <c r="A87" s="160"/>
      <c r="B87" s="20" t="s">
        <v>37</v>
      </c>
      <c r="C87" s="20" t="s">
        <v>33</v>
      </c>
      <c r="D87" s="89"/>
      <c r="E87" s="89"/>
      <c r="F87" s="89"/>
      <c r="G87" s="89"/>
      <c r="H87" s="89"/>
      <c r="I87" s="134"/>
    </row>
    <row r="88" spans="1:9" ht="27" customHeight="1" thickBot="1">
      <c r="A88" s="159" t="s">
        <v>233</v>
      </c>
      <c r="B88" s="20" t="s">
        <v>305</v>
      </c>
      <c r="C88" s="20" t="s">
        <v>311</v>
      </c>
      <c r="D88" s="91"/>
      <c r="E88" s="89">
        <f>D88*E89*E90/10000</f>
        <v>0</v>
      </c>
      <c r="F88" s="89">
        <f>E88*F89*F90/10000</f>
        <v>0</v>
      </c>
      <c r="G88" s="89">
        <f>F88*G89*G90/10000</f>
        <v>0</v>
      </c>
      <c r="H88" s="89">
        <f>G88*H89*H90/10000</f>
        <v>0</v>
      </c>
      <c r="I88" s="134"/>
    </row>
    <row r="89" spans="1:9" ht="49.5" customHeight="1" thickBot="1">
      <c r="A89" s="161"/>
      <c r="B89" s="20" t="s">
        <v>39</v>
      </c>
      <c r="C89" s="20" t="s">
        <v>31</v>
      </c>
      <c r="D89" s="89"/>
      <c r="E89" s="89"/>
      <c r="F89" s="89"/>
      <c r="G89" s="89"/>
      <c r="H89" s="89"/>
      <c r="I89" s="134"/>
    </row>
    <row r="90" spans="1:9" ht="26.25" customHeight="1" thickBot="1">
      <c r="A90" s="160"/>
      <c r="B90" s="20" t="s">
        <v>37</v>
      </c>
      <c r="C90" s="20" t="s">
        <v>33</v>
      </c>
      <c r="D90" s="89"/>
      <c r="E90" s="89"/>
      <c r="F90" s="89"/>
      <c r="G90" s="89"/>
      <c r="H90" s="89"/>
      <c r="I90" s="135"/>
    </row>
    <row r="91" spans="1:9" ht="93.6" customHeight="1" thickBot="1">
      <c r="A91" s="159">
        <v>4</v>
      </c>
      <c r="B91" s="20" t="s">
        <v>45</v>
      </c>
      <c r="C91" s="20" t="s">
        <v>311</v>
      </c>
      <c r="D91" s="91"/>
      <c r="E91" s="89">
        <f>D91*E92*E93/10000</f>
        <v>0</v>
      </c>
      <c r="F91" s="89">
        <f>E91*F92*F93/10000</f>
        <v>0</v>
      </c>
      <c r="G91" s="89">
        <f>F91*G92*G93/10000</f>
        <v>0</v>
      </c>
      <c r="H91" s="89">
        <f>G91*H92*H93/10000</f>
        <v>0</v>
      </c>
      <c r="I91" s="133" t="s">
        <v>376</v>
      </c>
    </row>
    <row r="92" spans="1:9" ht="55.2" customHeight="1" thickBot="1">
      <c r="A92" s="161"/>
      <c r="B92" s="20" t="s">
        <v>39</v>
      </c>
      <c r="C92" s="20" t="s">
        <v>31</v>
      </c>
      <c r="D92" s="89"/>
      <c r="E92" s="89"/>
      <c r="F92" s="89"/>
      <c r="G92" s="89"/>
      <c r="H92" s="89"/>
      <c r="I92" s="134"/>
    </row>
    <row r="93" spans="1:9" ht="27" customHeight="1" thickBot="1">
      <c r="A93" s="160"/>
      <c r="B93" s="20" t="s">
        <v>37</v>
      </c>
      <c r="C93" s="20" t="s">
        <v>33</v>
      </c>
      <c r="D93" s="89"/>
      <c r="E93" s="89"/>
      <c r="F93" s="89"/>
      <c r="G93" s="89"/>
      <c r="H93" s="89"/>
      <c r="I93" s="135"/>
    </row>
    <row r="94" spans="1:9" ht="41.25" customHeight="1" thickBot="1">
      <c r="A94" s="120" t="s">
        <v>427</v>
      </c>
      <c r="B94" s="121"/>
      <c r="C94" s="121"/>
      <c r="D94" s="121"/>
      <c r="E94" s="121"/>
      <c r="F94" s="121"/>
      <c r="G94" s="121"/>
      <c r="H94" s="121"/>
      <c r="I94" s="121"/>
    </row>
    <row r="95" spans="1:9" ht="13.5" customHeight="1" thickBot="1">
      <c r="A95" s="131" t="s">
        <v>0</v>
      </c>
      <c r="B95" s="138" t="s">
        <v>1</v>
      </c>
      <c r="C95" s="138" t="s">
        <v>2</v>
      </c>
      <c r="D95" s="12" t="s">
        <v>3</v>
      </c>
      <c r="E95" s="138" t="s">
        <v>430</v>
      </c>
      <c r="F95" s="146" t="s">
        <v>6</v>
      </c>
      <c r="G95" s="149"/>
      <c r="H95" s="150"/>
      <c r="I95" s="138" t="s">
        <v>7</v>
      </c>
    </row>
    <row r="96" spans="1:9" ht="26.25" customHeight="1" thickBot="1">
      <c r="A96" s="132"/>
      <c r="B96" s="139"/>
      <c r="C96" s="139"/>
      <c r="D96" s="1">
        <v>2015</v>
      </c>
      <c r="E96" s="139"/>
      <c r="F96" s="1">
        <v>2017</v>
      </c>
      <c r="G96" s="1">
        <v>2018</v>
      </c>
      <c r="H96" s="1">
        <v>2019</v>
      </c>
      <c r="I96" s="139"/>
    </row>
    <row r="97" spans="1:9" ht="18" customHeight="1" thickBot="1">
      <c r="A97" s="6" t="s">
        <v>46</v>
      </c>
      <c r="B97" s="127" t="s">
        <v>47</v>
      </c>
      <c r="C97" s="128"/>
      <c r="D97" s="128"/>
      <c r="E97" s="128"/>
      <c r="F97" s="128"/>
      <c r="G97" s="128"/>
      <c r="H97" s="128"/>
      <c r="I97" s="129"/>
    </row>
    <row r="98" spans="1:9" ht="150.75" customHeight="1" thickBot="1">
      <c r="A98" s="159">
        <v>1</v>
      </c>
      <c r="B98" s="3" t="s">
        <v>275</v>
      </c>
      <c r="C98" s="55" t="s">
        <v>311</v>
      </c>
      <c r="D98" s="89">
        <v>271242</v>
      </c>
      <c r="E98" s="89">
        <v>285800</v>
      </c>
      <c r="F98" s="89">
        <v>300000</v>
      </c>
      <c r="G98" s="89">
        <v>319577</v>
      </c>
      <c r="H98" s="89">
        <v>334000</v>
      </c>
      <c r="I98" s="140" t="s">
        <v>377</v>
      </c>
    </row>
    <row r="99" spans="1:9" ht="53.25" customHeight="1" thickBot="1">
      <c r="A99" s="161"/>
      <c r="B99" s="3" t="s">
        <v>39</v>
      </c>
      <c r="C99" s="55" t="s">
        <v>31</v>
      </c>
      <c r="D99" s="89">
        <v>106.3</v>
      </c>
      <c r="E99" s="89">
        <v>105.4</v>
      </c>
      <c r="F99" s="89">
        <v>105</v>
      </c>
      <c r="G99" s="89">
        <v>106.5</v>
      </c>
      <c r="H99" s="89">
        <v>104.5</v>
      </c>
      <c r="I99" s="141"/>
    </row>
    <row r="100" spans="1:9" ht="25.5" customHeight="1" thickBot="1">
      <c r="A100" s="160"/>
      <c r="B100" s="3" t="s">
        <v>37</v>
      </c>
      <c r="C100" s="55" t="s">
        <v>33</v>
      </c>
      <c r="D100" s="89">
        <v>113.5</v>
      </c>
      <c r="E100" s="89">
        <v>104.6</v>
      </c>
      <c r="F100" s="89">
        <v>105.8</v>
      </c>
      <c r="G100" s="89">
        <v>104.8</v>
      </c>
      <c r="H100" s="89">
        <v>104</v>
      </c>
      <c r="I100" s="141"/>
    </row>
    <row r="101" spans="1:9" ht="39.75" customHeight="1" thickBot="1">
      <c r="A101" s="159" t="s">
        <v>214</v>
      </c>
      <c r="B101" s="3" t="s">
        <v>276</v>
      </c>
      <c r="C101" s="55" t="s">
        <v>311</v>
      </c>
      <c r="D101" s="89">
        <v>57134</v>
      </c>
      <c r="E101" s="89">
        <v>61000</v>
      </c>
      <c r="F101" s="89">
        <v>64000</v>
      </c>
      <c r="G101" s="89">
        <v>67000</v>
      </c>
      <c r="H101" s="89">
        <v>70000</v>
      </c>
      <c r="I101" s="133" t="s">
        <v>379</v>
      </c>
    </row>
    <row r="102" spans="1:9" ht="66.599999999999994" thickBot="1">
      <c r="A102" s="161"/>
      <c r="B102" s="3" t="s">
        <v>39</v>
      </c>
      <c r="C102" s="55" t="s">
        <v>31</v>
      </c>
      <c r="D102" s="89">
        <v>103.6</v>
      </c>
      <c r="E102" s="89">
        <v>106.8</v>
      </c>
      <c r="F102" s="89">
        <v>104.9</v>
      </c>
      <c r="G102" s="89">
        <v>104.7</v>
      </c>
      <c r="H102" s="89">
        <v>104.5</v>
      </c>
      <c r="I102" s="134"/>
    </row>
    <row r="103" spans="1:9" ht="26.25" customHeight="1" thickBot="1">
      <c r="A103" s="160"/>
      <c r="B103" s="3" t="s">
        <v>37</v>
      </c>
      <c r="C103" s="55" t="s">
        <v>33</v>
      </c>
      <c r="D103" s="89">
        <v>117.9</v>
      </c>
      <c r="E103" s="89">
        <v>108</v>
      </c>
      <c r="F103" s="89">
        <v>106</v>
      </c>
      <c r="G103" s="89">
        <v>104.4</v>
      </c>
      <c r="H103" s="89">
        <v>103.8</v>
      </c>
      <c r="I103" s="135"/>
    </row>
    <row r="104" spans="1:9" ht="26.25" customHeight="1" thickBot="1">
      <c r="A104" s="37"/>
      <c r="B104" s="3" t="s">
        <v>339</v>
      </c>
      <c r="C104" s="55"/>
      <c r="D104" s="89"/>
      <c r="E104" s="89"/>
      <c r="F104" s="89"/>
      <c r="G104" s="89"/>
      <c r="H104" s="89"/>
      <c r="I104" s="62"/>
    </row>
    <row r="105" spans="1:9" s="50" customFormat="1" ht="28.5" customHeight="1" thickBot="1">
      <c r="A105" s="63" t="s">
        <v>338</v>
      </c>
      <c r="B105" s="64" t="s">
        <v>340</v>
      </c>
      <c r="C105" s="55" t="s">
        <v>311</v>
      </c>
      <c r="D105" s="89">
        <v>57134</v>
      </c>
      <c r="E105" s="89">
        <v>61000</v>
      </c>
      <c r="F105" s="89">
        <v>64000</v>
      </c>
      <c r="G105" s="89">
        <v>67000</v>
      </c>
      <c r="H105" s="89">
        <v>70000</v>
      </c>
      <c r="I105" s="212" t="s">
        <v>378</v>
      </c>
    </row>
    <row r="106" spans="1:9" s="50" customFormat="1" ht="26.25" customHeight="1" thickBot="1">
      <c r="A106" s="63"/>
      <c r="B106" s="64" t="s">
        <v>48</v>
      </c>
      <c r="C106" s="55" t="s">
        <v>33</v>
      </c>
      <c r="D106" s="89">
        <v>103.6</v>
      </c>
      <c r="E106" s="89">
        <v>106.8</v>
      </c>
      <c r="F106" s="89">
        <v>104.9</v>
      </c>
      <c r="G106" s="89">
        <v>104.7</v>
      </c>
      <c r="H106" s="89">
        <v>104.5</v>
      </c>
      <c r="I106" s="213"/>
    </row>
    <row r="107" spans="1:9" s="50" customFormat="1" ht="26.25" customHeight="1" thickBot="1">
      <c r="A107" s="63" t="s">
        <v>238</v>
      </c>
      <c r="B107" s="64" t="s">
        <v>341</v>
      </c>
      <c r="C107" s="55" t="s">
        <v>311</v>
      </c>
      <c r="D107" s="89"/>
      <c r="E107" s="89">
        <f>D107*E108*E103/10000</f>
        <v>0</v>
      </c>
      <c r="F107" s="89">
        <f>E107*F108*F103/10000</f>
        <v>0</v>
      </c>
      <c r="G107" s="89">
        <f>F107*G108*G103/10000</f>
        <v>0</v>
      </c>
      <c r="H107" s="89">
        <f>G107*H108*H103/10000</f>
        <v>0</v>
      </c>
      <c r="I107" s="213"/>
    </row>
    <row r="108" spans="1:9" s="50" customFormat="1" ht="26.25" customHeight="1" thickBot="1">
      <c r="A108" s="63"/>
      <c r="B108" s="64" t="s">
        <v>48</v>
      </c>
      <c r="C108" s="55" t="s">
        <v>31</v>
      </c>
      <c r="D108" s="89"/>
      <c r="E108" s="89"/>
      <c r="F108" s="89"/>
      <c r="G108" s="89"/>
      <c r="H108" s="89"/>
      <c r="I108" s="213"/>
    </row>
    <row r="109" spans="1:9" s="50" customFormat="1" ht="42" customHeight="1" thickBot="1">
      <c r="A109" s="63" t="s">
        <v>239</v>
      </c>
      <c r="B109" s="64" t="s">
        <v>342</v>
      </c>
      <c r="C109" s="55" t="s">
        <v>311</v>
      </c>
      <c r="D109" s="89"/>
      <c r="E109" s="89">
        <f>D109*E110*E103/10000</f>
        <v>0</v>
      </c>
      <c r="F109" s="89">
        <f>E109*F110*F103/10000</f>
        <v>0</v>
      </c>
      <c r="G109" s="89">
        <f>F109*G110*G103/10000</f>
        <v>0</v>
      </c>
      <c r="H109" s="89">
        <f>G109*H110*H103/10000</f>
        <v>0</v>
      </c>
      <c r="I109" s="213"/>
    </row>
    <row r="110" spans="1:9" s="50" customFormat="1" ht="26.25" customHeight="1" thickBot="1">
      <c r="A110" s="63"/>
      <c r="B110" s="64" t="s">
        <v>48</v>
      </c>
      <c r="C110" s="55" t="s">
        <v>33</v>
      </c>
      <c r="D110" s="89"/>
      <c r="E110" s="89"/>
      <c r="F110" s="89"/>
      <c r="G110" s="89"/>
      <c r="H110" s="89"/>
      <c r="I110" s="214"/>
    </row>
    <row r="111" spans="1:9" ht="39.75" customHeight="1" thickBot="1">
      <c r="A111" s="159" t="s">
        <v>215</v>
      </c>
      <c r="B111" s="3" t="s">
        <v>278</v>
      </c>
      <c r="C111" s="49" t="s">
        <v>311</v>
      </c>
      <c r="D111" s="89">
        <v>214108</v>
      </c>
      <c r="E111" s="89">
        <v>224800</v>
      </c>
      <c r="F111" s="89">
        <v>236000</v>
      </c>
      <c r="G111" s="89">
        <v>252577</v>
      </c>
      <c r="H111" s="89">
        <v>264000</v>
      </c>
      <c r="I111" s="133" t="s">
        <v>380</v>
      </c>
    </row>
    <row r="112" spans="1:9" ht="51.75" customHeight="1" thickBot="1">
      <c r="A112" s="161"/>
      <c r="B112" s="3" t="s">
        <v>39</v>
      </c>
      <c r="C112" s="49" t="s">
        <v>277</v>
      </c>
      <c r="D112" s="89">
        <v>107</v>
      </c>
      <c r="E112" s="89">
        <v>105</v>
      </c>
      <c r="F112" s="89">
        <v>105</v>
      </c>
      <c r="G112" s="89">
        <v>107</v>
      </c>
      <c r="H112" s="89">
        <v>105</v>
      </c>
      <c r="I112" s="134"/>
    </row>
    <row r="113" spans="1:9" ht="40.200000000000003" thickBot="1">
      <c r="A113" s="160"/>
      <c r="B113" s="3" t="s">
        <v>37</v>
      </c>
      <c r="C113" s="49" t="s">
        <v>33</v>
      </c>
      <c r="D113" s="86">
        <v>108.8</v>
      </c>
      <c r="E113" s="89">
        <v>100.7</v>
      </c>
      <c r="F113" s="89">
        <v>105.5</v>
      </c>
      <c r="G113" s="89">
        <v>105.3</v>
      </c>
      <c r="H113" s="89">
        <v>104.2</v>
      </c>
      <c r="I113" s="135"/>
    </row>
    <row r="114" spans="1:9" s="50" customFormat="1" ht="24.75" customHeight="1" thickBot="1">
      <c r="A114" s="215" t="s">
        <v>246</v>
      </c>
      <c r="B114" s="64" t="s">
        <v>340</v>
      </c>
      <c r="C114" s="49" t="s">
        <v>311</v>
      </c>
      <c r="D114" s="86">
        <v>214108</v>
      </c>
      <c r="E114" s="89">
        <v>224800</v>
      </c>
      <c r="F114" s="89">
        <v>236000</v>
      </c>
      <c r="G114" s="89">
        <v>252577</v>
      </c>
      <c r="H114" s="89">
        <v>264000</v>
      </c>
      <c r="I114" s="212" t="s">
        <v>381</v>
      </c>
    </row>
    <row r="115" spans="1:9" s="50" customFormat="1" ht="40.200000000000003" thickBot="1">
      <c r="A115" s="216"/>
      <c r="B115" s="64" t="s">
        <v>48</v>
      </c>
      <c r="C115" s="49" t="s">
        <v>33</v>
      </c>
      <c r="D115" s="89">
        <v>107</v>
      </c>
      <c r="E115" s="89">
        <v>105</v>
      </c>
      <c r="F115" s="89">
        <v>105</v>
      </c>
      <c r="G115" s="89">
        <v>107</v>
      </c>
      <c r="H115" s="89">
        <v>105</v>
      </c>
      <c r="I115" s="213"/>
    </row>
    <row r="116" spans="1:9" s="50" customFormat="1" ht="26.25" customHeight="1" thickBot="1">
      <c r="A116" s="215" t="s">
        <v>247</v>
      </c>
      <c r="B116" s="64" t="s">
        <v>341</v>
      </c>
      <c r="C116" s="49" t="s">
        <v>311</v>
      </c>
      <c r="D116" s="86"/>
      <c r="E116" s="89">
        <f>D116*E117*E113/10000</f>
        <v>0</v>
      </c>
      <c r="F116" s="89">
        <f>E116*F117*F113/10000</f>
        <v>0</v>
      </c>
      <c r="G116" s="89">
        <f>F116*G117*G113/10000</f>
        <v>0</v>
      </c>
      <c r="H116" s="89">
        <f>G116*H117*H113/10000</f>
        <v>0</v>
      </c>
      <c r="I116" s="213"/>
    </row>
    <row r="117" spans="1:9" s="50" customFormat="1" ht="51" customHeight="1" thickBot="1">
      <c r="A117" s="216"/>
      <c r="B117" s="64" t="s">
        <v>48</v>
      </c>
      <c r="C117" s="49" t="s">
        <v>31</v>
      </c>
      <c r="D117" s="89"/>
      <c r="E117" s="89"/>
      <c r="F117" s="89"/>
      <c r="G117" s="89"/>
      <c r="H117" s="89"/>
      <c r="I117" s="213"/>
    </row>
    <row r="118" spans="1:9" s="50" customFormat="1" ht="41.25" customHeight="1" thickBot="1">
      <c r="A118" s="215" t="s">
        <v>248</v>
      </c>
      <c r="B118" s="64" t="s">
        <v>342</v>
      </c>
      <c r="C118" s="49" t="s">
        <v>311</v>
      </c>
      <c r="D118" s="86"/>
      <c r="E118" s="89">
        <f>D118*E119*E113/10000</f>
        <v>0</v>
      </c>
      <c r="F118" s="89">
        <f>E118*F119*F113/10000</f>
        <v>0</v>
      </c>
      <c r="G118" s="89">
        <f>F118*G119*G113/10000</f>
        <v>0</v>
      </c>
      <c r="H118" s="89">
        <f>G118*H119*H113/10000</f>
        <v>0</v>
      </c>
      <c r="I118" s="213"/>
    </row>
    <row r="119" spans="1:9" s="50" customFormat="1" ht="40.200000000000003" thickBot="1">
      <c r="A119" s="216"/>
      <c r="B119" s="64" t="s">
        <v>48</v>
      </c>
      <c r="C119" s="49" t="s">
        <v>33</v>
      </c>
      <c r="D119" s="89"/>
      <c r="E119" s="89"/>
      <c r="F119" s="89"/>
      <c r="G119" s="89"/>
      <c r="H119" s="89"/>
      <c r="I119" s="214"/>
    </row>
    <row r="120" spans="1:9" ht="43.5" customHeight="1" thickBot="1">
      <c r="A120" s="189" t="s">
        <v>427</v>
      </c>
      <c r="B120" s="189"/>
      <c r="C120" s="189"/>
      <c r="D120" s="189"/>
      <c r="E120" s="189"/>
      <c r="F120" s="189"/>
      <c r="G120" s="189"/>
      <c r="H120" s="189"/>
      <c r="I120" s="189"/>
    </row>
    <row r="121" spans="1:9" ht="22.5" customHeight="1" thickBot="1">
      <c r="A121" s="131" t="s">
        <v>0</v>
      </c>
      <c r="B121" s="138" t="s">
        <v>1</v>
      </c>
      <c r="C121" s="138" t="s">
        <v>2</v>
      </c>
      <c r="D121" s="12" t="s">
        <v>3</v>
      </c>
      <c r="E121" s="138" t="s">
        <v>431</v>
      </c>
      <c r="F121" s="146" t="s">
        <v>6</v>
      </c>
      <c r="G121" s="149"/>
      <c r="H121" s="150"/>
      <c r="I121" s="138" t="s">
        <v>7</v>
      </c>
    </row>
    <row r="122" spans="1:9" ht="15" thickBot="1">
      <c r="A122" s="132"/>
      <c r="B122" s="139"/>
      <c r="C122" s="139"/>
      <c r="D122" s="1">
        <v>2015</v>
      </c>
      <c r="E122" s="139"/>
      <c r="F122" s="1">
        <v>2017</v>
      </c>
      <c r="G122" s="1">
        <v>2018</v>
      </c>
      <c r="H122" s="1">
        <v>2019</v>
      </c>
      <c r="I122" s="139"/>
    </row>
    <row r="123" spans="1:9" ht="15" thickBot="1">
      <c r="A123" s="17" t="s">
        <v>49</v>
      </c>
      <c r="B123" s="154" t="s">
        <v>50</v>
      </c>
      <c r="C123" s="155"/>
      <c r="D123" s="155"/>
      <c r="E123" s="155"/>
      <c r="F123" s="155"/>
      <c r="G123" s="155"/>
      <c r="H123" s="155"/>
      <c r="I123" s="156"/>
    </row>
    <row r="124" spans="1:9" ht="27" thickBot="1">
      <c r="A124" s="9">
        <v>1</v>
      </c>
      <c r="B124" s="10" t="s">
        <v>51</v>
      </c>
      <c r="C124" s="10" t="s">
        <v>52</v>
      </c>
      <c r="D124" s="10"/>
      <c r="E124" s="10"/>
      <c r="F124" s="10"/>
      <c r="G124" s="10"/>
      <c r="H124" s="23"/>
      <c r="I124" s="157" t="s">
        <v>382</v>
      </c>
    </row>
    <row r="125" spans="1:9" ht="15" thickBot="1">
      <c r="A125" s="9">
        <v>2</v>
      </c>
      <c r="B125" s="10" t="s">
        <v>53</v>
      </c>
      <c r="C125" s="10" t="s">
        <v>52</v>
      </c>
      <c r="D125" s="10"/>
      <c r="E125" s="10"/>
      <c r="F125" s="10"/>
      <c r="G125" s="10"/>
      <c r="H125" s="23"/>
      <c r="I125" s="158"/>
    </row>
    <row r="126" spans="1:9" ht="15" thickBot="1">
      <c r="A126" s="9">
        <v>3</v>
      </c>
      <c r="B126" s="10" t="s">
        <v>54</v>
      </c>
      <c r="C126" s="10" t="s">
        <v>52</v>
      </c>
      <c r="D126" s="10"/>
      <c r="E126" s="10"/>
      <c r="F126" s="10"/>
      <c r="G126" s="10"/>
      <c r="H126" s="23"/>
      <c r="I126" s="158"/>
    </row>
    <row r="127" spans="1:9" ht="27" thickBot="1">
      <c r="A127" s="9">
        <v>4</v>
      </c>
      <c r="B127" s="10" t="s">
        <v>55</v>
      </c>
      <c r="C127" s="10" t="s">
        <v>52</v>
      </c>
      <c r="D127" s="10">
        <v>0.26400000000000001</v>
      </c>
      <c r="E127" s="10">
        <v>0.25</v>
      </c>
      <c r="F127" s="10">
        <v>0.25</v>
      </c>
      <c r="G127" s="10">
        <v>0.25</v>
      </c>
      <c r="H127" s="23">
        <v>0.25</v>
      </c>
      <c r="I127" s="158"/>
    </row>
    <row r="128" spans="1:9" ht="15" thickBot="1">
      <c r="A128" s="9">
        <v>5</v>
      </c>
      <c r="B128" s="10" t="s">
        <v>56</v>
      </c>
      <c r="C128" s="10" t="s">
        <v>52</v>
      </c>
      <c r="D128" s="10">
        <v>7.2</v>
      </c>
      <c r="E128" s="10">
        <v>7.2249999999999996</v>
      </c>
      <c r="F128" s="10">
        <v>7.21</v>
      </c>
      <c r="G128" s="10">
        <v>7.22</v>
      </c>
      <c r="H128" s="23">
        <v>7.2249999999999996</v>
      </c>
      <c r="I128" s="158"/>
    </row>
    <row r="129" spans="1:9" ht="15" thickBot="1">
      <c r="A129" s="9">
        <v>6</v>
      </c>
      <c r="B129" s="10" t="s">
        <v>57</v>
      </c>
      <c r="C129" s="10" t="s">
        <v>58</v>
      </c>
      <c r="D129" s="10"/>
      <c r="E129" s="10"/>
      <c r="F129" s="10"/>
      <c r="G129" s="10"/>
      <c r="H129" s="23"/>
      <c r="I129" s="158"/>
    </row>
    <row r="130" spans="1:9" ht="27" thickBot="1">
      <c r="A130" s="9">
        <v>7</v>
      </c>
      <c r="B130" s="10" t="s">
        <v>59</v>
      </c>
      <c r="C130" s="10" t="s">
        <v>52</v>
      </c>
      <c r="D130" s="10"/>
      <c r="E130" s="10"/>
      <c r="F130" s="10"/>
      <c r="G130" s="10"/>
      <c r="H130" s="23"/>
      <c r="I130" s="158"/>
    </row>
    <row r="131" spans="1:9" ht="27" thickBot="1">
      <c r="A131" s="9">
        <v>8</v>
      </c>
      <c r="B131" s="10" t="s">
        <v>60</v>
      </c>
      <c r="C131" s="10" t="s">
        <v>52</v>
      </c>
      <c r="D131" s="10"/>
      <c r="E131" s="10"/>
      <c r="F131" s="10"/>
      <c r="G131" s="10"/>
      <c r="H131" s="23"/>
      <c r="I131" s="158"/>
    </row>
    <row r="132" spans="1:9" ht="27" thickBot="1">
      <c r="A132" s="9">
        <v>9</v>
      </c>
      <c r="B132" s="10" t="s">
        <v>61</v>
      </c>
      <c r="C132" s="10" t="s">
        <v>52</v>
      </c>
      <c r="D132" s="10"/>
      <c r="E132" s="10"/>
      <c r="F132" s="10"/>
      <c r="G132" s="10"/>
      <c r="H132" s="23"/>
      <c r="I132" s="158"/>
    </row>
    <row r="133" spans="1:9" ht="27" thickBot="1">
      <c r="A133" s="9">
        <v>10</v>
      </c>
      <c r="B133" s="10" t="s">
        <v>62</v>
      </c>
      <c r="C133" s="10" t="s">
        <v>52</v>
      </c>
      <c r="D133" s="10"/>
      <c r="E133" s="10"/>
      <c r="F133" s="10"/>
      <c r="G133" s="10"/>
      <c r="H133" s="23"/>
      <c r="I133" s="158"/>
    </row>
    <row r="134" spans="1:9" ht="27" thickBot="1">
      <c r="A134" s="9">
        <v>11</v>
      </c>
      <c r="B134" s="10" t="s">
        <v>63</v>
      </c>
      <c r="C134" s="10" t="s">
        <v>52</v>
      </c>
      <c r="D134" s="10"/>
      <c r="E134" s="10"/>
      <c r="F134" s="10"/>
      <c r="G134" s="10"/>
      <c r="H134" s="23"/>
      <c r="I134" s="158"/>
    </row>
    <row r="135" spans="1:9" ht="40.200000000000003" thickBot="1">
      <c r="A135" s="9">
        <v>12</v>
      </c>
      <c r="B135" s="10" t="s">
        <v>64</v>
      </c>
      <c r="C135" s="10" t="s">
        <v>52</v>
      </c>
      <c r="D135" s="10"/>
      <c r="E135" s="10"/>
      <c r="F135" s="10"/>
      <c r="G135" s="10"/>
      <c r="H135" s="23"/>
      <c r="I135" s="158"/>
    </row>
    <row r="136" spans="1:9" ht="40.200000000000003" thickBot="1">
      <c r="A136" s="9">
        <v>13</v>
      </c>
      <c r="B136" s="10" t="s">
        <v>65</v>
      </c>
      <c r="C136" s="10" t="s">
        <v>52</v>
      </c>
      <c r="D136" s="10"/>
      <c r="E136" s="10"/>
      <c r="F136" s="10"/>
      <c r="G136" s="10"/>
      <c r="H136" s="23"/>
      <c r="I136" s="158"/>
    </row>
    <row r="137" spans="1:9" ht="15" thickBot="1">
      <c r="A137" s="9">
        <v>17</v>
      </c>
      <c r="B137" s="10" t="s">
        <v>66</v>
      </c>
      <c r="C137" s="10" t="s">
        <v>314</v>
      </c>
      <c r="D137" s="10"/>
      <c r="E137" s="10"/>
      <c r="F137" s="10"/>
      <c r="G137" s="10"/>
      <c r="H137" s="23"/>
      <c r="I137" s="158"/>
    </row>
    <row r="138" spans="1:9" ht="40.200000000000003" thickBot="1">
      <c r="A138" s="9">
        <v>18</v>
      </c>
      <c r="B138" s="10" t="s">
        <v>67</v>
      </c>
      <c r="C138" s="10" t="s">
        <v>314</v>
      </c>
      <c r="D138" s="10"/>
      <c r="E138" s="10"/>
      <c r="F138" s="10"/>
      <c r="G138" s="10"/>
      <c r="H138" s="23"/>
      <c r="I138" s="158"/>
    </row>
    <row r="139" spans="1:9" ht="15" thickBot="1">
      <c r="A139" s="9">
        <v>21</v>
      </c>
      <c r="B139" s="10" t="s">
        <v>68</v>
      </c>
      <c r="C139" s="10" t="s">
        <v>316</v>
      </c>
      <c r="D139" s="10"/>
      <c r="E139" s="10"/>
      <c r="F139" s="10"/>
      <c r="G139" s="10"/>
      <c r="H139" s="23"/>
      <c r="I139" s="158"/>
    </row>
    <row r="140" spans="1:9" ht="15" thickBot="1">
      <c r="A140" s="9">
        <v>22</v>
      </c>
      <c r="B140" s="10" t="s">
        <v>69</v>
      </c>
      <c r="C140" s="10" t="s">
        <v>315</v>
      </c>
      <c r="D140" s="10"/>
      <c r="E140" s="10"/>
      <c r="F140" s="10"/>
      <c r="G140" s="10"/>
      <c r="H140" s="23"/>
      <c r="I140" s="158"/>
    </row>
    <row r="141" spans="1:9" ht="93" thickBot="1">
      <c r="A141" s="9">
        <v>23</v>
      </c>
      <c r="B141" s="10" t="s">
        <v>70</v>
      </c>
      <c r="C141" s="10" t="s">
        <v>317</v>
      </c>
      <c r="D141" s="10"/>
      <c r="E141" s="10"/>
      <c r="F141" s="10"/>
      <c r="G141" s="10"/>
      <c r="H141" s="23"/>
      <c r="I141" s="158"/>
    </row>
    <row r="142" spans="1:9" ht="15" thickBot="1">
      <c r="A142" s="9">
        <v>24</v>
      </c>
      <c r="B142" s="10" t="s">
        <v>71</v>
      </c>
      <c r="C142" s="10" t="s">
        <v>52</v>
      </c>
      <c r="D142" s="10"/>
      <c r="E142" s="10"/>
      <c r="F142" s="10"/>
      <c r="G142" s="10"/>
      <c r="H142" s="23"/>
      <c r="I142" s="158"/>
    </row>
    <row r="143" spans="1:9" ht="15" thickBot="1">
      <c r="A143" s="9">
        <v>25</v>
      </c>
      <c r="B143" s="10" t="s">
        <v>72</v>
      </c>
      <c r="C143" s="10" t="s">
        <v>318</v>
      </c>
      <c r="D143" s="10"/>
      <c r="E143" s="10"/>
      <c r="F143" s="10"/>
      <c r="G143" s="10"/>
      <c r="H143" s="23"/>
      <c r="I143" s="158"/>
    </row>
    <row r="144" spans="1:9" ht="15" thickBot="1">
      <c r="A144" s="9">
        <v>26</v>
      </c>
      <c r="B144" s="10" t="s">
        <v>73</v>
      </c>
      <c r="C144" s="10" t="s">
        <v>318</v>
      </c>
      <c r="D144" s="10"/>
      <c r="E144" s="10"/>
      <c r="F144" s="10"/>
      <c r="G144" s="10"/>
      <c r="H144" s="23"/>
      <c r="I144" s="158"/>
    </row>
    <row r="145" spans="1:9" ht="15" thickBot="1">
      <c r="A145" s="9">
        <v>27</v>
      </c>
      <c r="B145" s="10" t="s">
        <v>74</v>
      </c>
      <c r="C145" s="10" t="s">
        <v>52</v>
      </c>
      <c r="D145" s="10"/>
      <c r="E145" s="10"/>
      <c r="F145" s="10"/>
      <c r="G145" s="10"/>
      <c r="H145" s="23"/>
      <c r="I145" s="158"/>
    </row>
    <row r="146" spans="1:9" ht="15" thickBot="1">
      <c r="A146" s="9">
        <v>28</v>
      </c>
      <c r="B146" s="10" t="s">
        <v>75</v>
      </c>
      <c r="C146" s="10" t="s">
        <v>318</v>
      </c>
      <c r="D146" s="10"/>
      <c r="E146" s="10"/>
      <c r="F146" s="10"/>
      <c r="G146" s="10"/>
      <c r="H146" s="23"/>
      <c r="I146" s="158"/>
    </row>
    <row r="147" spans="1:9" ht="40.200000000000003" thickBot="1">
      <c r="A147" s="9">
        <v>29</v>
      </c>
      <c r="B147" s="10" t="s">
        <v>76</v>
      </c>
      <c r="C147" s="10" t="s">
        <v>52</v>
      </c>
      <c r="D147" s="10"/>
      <c r="E147" s="10"/>
      <c r="F147" s="10"/>
      <c r="G147" s="10"/>
      <c r="H147" s="23"/>
      <c r="I147" s="158"/>
    </row>
    <row r="148" spans="1:9" ht="15" thickBot="1">
      <c r="A148" s="9">
        <v>30</v>
      </c>
      <c r="B148" s="10" t="s">
        <v>432</v>
      </c>
      <c r="C148" s="10" t="s">
        <v>433</v>
      </c>
      <c r="D148" s="10">
        <v>118146</v>
      </c>
      <c r="E148" s="10">
        <v>120000</v>
      </c>
      <c r="F148" s="10">
        <v>125000</v>
      </c>
      <c r="G148" s="10">
        <v>129000</v>
      </c>
      <c r="H148" s="23">
        <v>133000</v>
      </c>
      <c r="I148" s="158"/>
    </row>
    <row r="149" spans="1:9" ht="53.4" thickBot="1">
      <c r="A149" s="9">
        <v>31</v>
      </c>
      <c r="B149" s="10" t="s">
        <v>79</v>
      </c>
      <c r="C149" s="10" t="s">
        <v>52</v>
      </c>
      <c r="D149" s="10"/>
      <c r="E149" s="10"/>
      <c r="F149" s="10"/>
      <c r="G149" s="10"/>
      <c r="H149" s="23"/>
      <c r="I149" s="158"/>
    </row>
    <row r="150" spans="1:9" ht="40.200000000000003" thickBot="1">
      <c r="A150" s="9">
        <v>32</v>
      </c>
      <c r="B150" s="10" t="s">
        <v>80</v>
      </c>
      <c r="C150" s="10" t="s">
        <v>319</v>
      </c>
      <c r="D150" s="10"/>
      <c r="E150" s="10"/>
      <c r="F150" s="10"/>
      <c r="G150" s="10"/>
      <c r="H150" s="23"/>
      <c r="I150" s="158"/>
    </row>
    <row r="151" spans="1:9" s="50" customFormat="1" ht="17.25" customHeight="1" thickBot="1">
      <c r="A151" s="57">
        <v>39</v>
      </c>
      <c r="B151" s="55" t="s">
        <v>82</v>
      </c>
      <c r="C151" s="55" t="s">
        <v>81</v>
      </c>
      <c r="D151" s="55"/>
      <c r="E151" s="55"/>
      <c r="F151" s="55"/>
      <c r="G151" s="55"/>
      <c r="H151" s="65"/>
      <c r="I151" s="158"/>
    </row>
    <row r="152" spans="1:9" s="50" customFormat="1" ht="17.25" customHeight="1" thickBot="1">
      <c r="A152" s="66">
        <v>40</v>
      </c>
      <c r="B152" s="55" t="s">
        <v>83</v>
      </c>
      <c r="C152" s="55" t="s">
        <v>320</v>
      </c>
      <c r="D152" s="67"/>
      <c r="E152" s="67">
        <f>E154+E155+E156</f>
        <v>0</v>
      </c>
      <c r="F152" s="67">
        <f>F154+F155+F156</f>
        <v>0</v>
      </c>
      <c r="G152" s="67">
        <f>G154+G155+G156</f>
        <v>0</v>
      </c>
      <c r="H152" s="67">
        <f>H154+H155+H156</f>
        <v>0</v>
      </c>
      <c r="I152" s="158"/>
    </row>
    <row r="153" spans="1:9" s="50" customFormat="1" ht="17.25" customHeight="1" thickBot="1">
      <c r="A153" s="66"/>
      <c r="B153" s="68" t="s">
        <v>85</v>
      </c>
      <c r="C153" s="69"/>
      <c r="D153" s="69"/>
      <c r="E153" s="69"/>
      <c r="F153" s="69"/>
      <c r="G153" s="69"/>
      <c r="H153" s="70"/>
      <c r="I153" s="158"/>
    </row>
    <row r="154" spans="1:9" s="50" customFormat="1" ht="17.25" customHeight="1" thickBot="1">
      <c r="A154" s="66" t="s">
        <v>84</v>
      </c>
      <c r="B154" s="68" t="s">
        <v>86</v>
      </c>
      <c r="C154" s="52" t="s">
        <v>320</v>
      </c>
      <c r="D154" s="52"/>
      <c r="E154" s="52"/>
      <c r="F154" s="52"/>
      <c r="G154" s="52"/>
      <c r="H154" s="52"/>
      <c r="I154" s="158"/>
    </row>
    <row r="155" spans="1:9" s="50" customFormat="1" ht="17.25" customHeight="1" thickBot="1">
      <c r="A155" s="71" t="s">
        <v>87</v>
      </c>
      <c r="B155" s="72" t="s">
        <v>88</v>
      </c>
      <c r="C155" s="72" t="s">
        <v>320</v>
      </c>
      <c r="D155" s="52"/>
      <c r="E155" s="52"/>
      <c r="F155" s="52"/>
      <c r="G155" s="52"/>
      <c r="H155" s="52"/>
      <c r="I155" s="158"/>
    </row>
    <row r="156" spans="1:9" s="50" customFormat="1" ht="17.25" customHeight="1" thickBot="1">
      <c r="A156" s="66" t="s">
        <v>89</v>
      </c>
      <c r="B156" s="68" t="s">
        <v>90</v>
      </c>
      <c r="C156" s="68" t="s">
        <v>320</v>
      </c>
      <c r="D156" s="52"/>
      <c r="E156" s="52"/>
      <c r="F156" s="52"/>
      <c r="G156" s="52"/>
      <c r="H156" s="52"/>
      <c r="I156" s="158"/>
    </row>
    <row r="157" spans="1:9" s="50" customFormat="1" ht="27" customHeight="1" thickBot="1">
      <c r="A157" s="57" t="s">
        <v>91</v>
      </c>
      <c r="B157" s="55" t="s">
        <v>92</v>
      </c>
      <c r="C157" s="55" t="s">
        <v>93</v>
      </c>
      <c r="D157" s="55"/>
      <c r="E157" s="55"/>
      <c r="F157" s="55"/>
      <c r="G157" s="55"/>
      <c r="H157" s="65"/>
      <c r="I157" s="73"/>
    </row>
    <row r="158" spans="1:9" ht="39" customHeight="1" thickBot="1">
      <c r="A158" s="120" t="s">
        <v>427</v>
      </c>
      <c r="B158" s="121"/>
      <c r="C158" s="121"/>
      <c r="D158" s="121"/>
      <c r="E158" s="121"/>
      <c r="F158" s="121"/>
      <c r="G158" s="121"/>
      <c r="H158" s="121"/>
      <c r="I158" s="121"/>
    </row>
    <row r="159" spans="1:9" ht="27" customHeight="1" thickBot="1">
      <c r="A159" s="131" t="s">
        <v>0</v>
      </c>
      <c r="B159" s="138" t="s">
        <v>1</v>
      </c>
      <c r="C159" s="138" t="s">
        <v>2</v>
      </c>
      <c r="D159" s="12" t="s">
        <v>3</v>
      </c>
      <c r="E159" s="138" t="s">
        <v>431</v>
      </c>
      <c r="F159" s="146" t="s">
        <v>6</v>
      </c>
      <c r="G159" s="149"/>
      <c r="H159" s="150"/>
      <c r="I159" s="138" t="s">
        <v>7</v>
      </c>
    </row>
    <row r="160" spans="1:9" ht="15" thickBot="1">
      <c r="A160" s="132"/>
      <c r="B160" s="139"/>
      <c r="C160" s="139"/>
      <c r="D160" s="1">
        <v>2015</v>
      </c>
      <c r="E160" s="139"/>
      <c r="F160" s="1">
        <v>2017</v>
      </c>
      <c r="G160" s="1">
        <v>2018</v>
      </c>
      <c r="H160" s="1">
        <v>2019</v>
      </c>
      <c r="I160" s="139"/>
    </row>
    <row r="161" spans="1:9" ht="15" thickBot="1">
      <c r="A161" s="6" t="s">
        <v>94</v>
      </c>
      <c r="B161" s="127" t="s">
        <v>95</v>
      </c>
      <c r="C161" s="128"/>
      <c r="D161" s="128"/>
      <c r="E161" s="128"/>
      <c r="F161" s="128"/>
      <c r="G161" s="128"/>
      <c r="H161" s="128"/>
      <c r="I161" s="129"/>
    </row>
    <row r="162" spans="1:9" ht="287.25" customHeight="1" thickBot="1">
      <c r="A162" s="159">
        <v>1</v>
      </c>
      <c r="B162" s="3" t="s">
        <v>280</v>
      </c>
      <c r="C162" s="86" t="s">
        <v>311</v>
      </c>
      <c r="D162" s="86">
        <v>614672.6</v>
      </c>
      <c r="E162" s="86">
        <v>660988.19999999995</v>
      </c>
      <c r="F162" s="86">
        <v>704345</v>
      </c>
      <c r="G162" s="86">
        <v>757345.6</v>
      </c>
      <c r="H162" s="86">
        <v>813631.5</v>
      </c>
      <c r="I162" s="140" t="s">
        <v>383</v>
      </c>
    </row>
    <row r="163" spans="1:9" ht="40.200000000000003" thickBot="1">
      <c r="A163" s="161"/>
      <c r="B163" s="3" t="s">
        <v>96</v>
      </c>
      <c r="C163" s="3" t="s">
        <v>97</v>
      </c>
      <c r="D163" s="87">
        <v>127</v>
      </c>
      <c r="E163" s="87">
        <v>100.5</v>
      </c>
      <c r="F163" s="87">
        <v>101.1</v>
      </c>
      <c r="G163" s="87">
        <v>102.6</v>
      </c>
      <c r="H163" s="87">
        <v>103.3</v>
      </c>
      <c r="I163" s="141"/>
    </row>
    <row r="164" spans="1:9" ht="42" customHeight="1" thickBot="1">
      <c r="A164" s="160"/>
      <c r="B164" s="3" t="s">
        <v>37</v>
      </c>
      <c r="C164" s="3" t="s">
        <v>33</v>
      </c>
      <c r="D164" s="87">
        <v>117.8</v>
      </c>
      <c r="E164" s="87">
        <v>107</v>
      </c>
      <c r="F164" s="87">
        <v>105.4</v>
      </c>
      <c r="G164" s="87">
        <v>104.8</v>
      </c>
      <c r="H164" s="87">
        <v>104</v>
      </c>
      <c r="I164" s="142"/>
    </row>
    <row r="165" spans="1:9" ht="348" customHeight="1" thickBot="1">
      <c r="A165" s="159">
        <v>2</v>
      </c>
      <c r="B165" s="3" t="s">
        <v>281</v>
      </c>
      <c r="C165" s="3" t="s">
        <v>311</v>
      </c>
      <c r="D165" s="87">
        <v>7300</v>
      </c>
      <c r="E165" s="86">
        <v>7843.6</v>
      </c>
      <c r="F165" s="86">
        <v>8372.4</v>
      </c>
      <c r="G165" s="86">
        <v>8861</v>
      </c>
      <c r="H165" s="86">
        <v>9306.7999999999993</v>
      </c>
      <c r="I165" s="133" t="s">
        <v>398</v>
      </c>
    </row>
    <row r="166" spans="1:9" ht="27.75" customHeight="1" thickBot="1">
      <c r="A166" s="161"/>
      <c r="B166" s="3" t="s">
        <v>98</v>
      </c>
      <c r="C166" s="3" t="s">
        <v>97</v>
      </c>
      <c r="D166" s="87">
        <v>100.7</v>
      </c>
      <c r="E166" s="87">
        <v>100.7</v>
      </c>
      <c r="F166" s="87">
        <v>100.7</v>
      </c>
      <c r="G166" s="87">
        <v>100.7</v>
      </c>
      <c r="H166" s="87">
        <v>100.7</v>
      </c>
      <c r="I166" s="134"/>
    </row>
    <row r="167" spans="1:9" ht="37.5" customHeight="1" thickBot="1">
      <c r="A167" s="160"/>
      <c r="B167" s="3" t="s">
        <v>37</v>
      </c>
      <c r="C167" s="3" t="s">
        <v>33</v>
      </c>
      <c r="D167" s="87">
        <v>111.2</v>
      </c>
      <c r="E167" s="87">
        <v>106.7</v>
      </c>
      <c r="F167" s="87">
        <v>106</v>
      </c>
      <c r="G167" s="87">
        <v>105.1</v>
      </c>
      <c r="H167" s="87">
        <v>104.3</v>
      </c>
      <c r="I167" s="135"/>
    </row>
    <row r="168" spans="1:9" ht="172.5" customHeight="1" thickBot="1">
      <c r="A168" s="200" t="s">
        <v>271</v>
      </c>
      <c r="B168" s="55" t="s">
        <v>306</v>
      </c>
      <c r="C168" s="55" t="s">
        <v>311</v>
      </c>
      <c r="D168" s="86">
        <v>239091</v>
      </c>
      <c r="E168" s="86">
        <f>D168*E169*E170/10000</f>
        <v>259893.82972800001</v>
      </c>
      <c r="F168" s="86">
        <f>E168*F169*F170/10000</f>
        <v>276356.02469063102</v>
      </c>
      <c r="G168" s="86">
        <f>F168*G169*G170/10000</f>
        <v>296259.18558885023</v>
      </c>
      <c r="H168" s="86">
        <f>G168*H169*H170/10000</f>
        <v>325072.16894247947</v>
      </c>
      <c r="I168" s="140" t="s">
        <v>384</v>
      </c>
    </row>
    <row r="169" spans="1:9" ht="27.75" customHeight="1" thickBot="1">
      <c r="A169" s="201"/>
      <c r="B169" s="55" t="s">
        <v>99</v>
      </c>
      <c r="C169" s="55" t="s">
        <v>97</v>
      </c>
      <c r="D169" s="87">
        <v>117</v>
      </c>
      <c r="E169" s="87">
        <v>101.4</v>
      </c>
      <c r="F169" s="87">
        <v>100.6</v>
      </c>
      <c r="G169" s="87">
        <v>102</v>
      </c>
      <c r="H169" s="87">
        <v>104.7</v>
      </c>
      <c r="I169" s="141"/>
    </row>
    <row r="170" spans="1:9" ht="27.75" customHeight="1" thickBot="1">
      <c r="A170" s="202"/>
      <c r="B170" s="55" t="s">
        <v>37</v>
      </c>
      <c r="C170" s="55" t="s">
        <v>33</v>
      </c>
      <c r="D170" s="87">
        <v>109</v>
      </c>
      <c r="E170" s="87">
        <v>107.2</v>
      </c>
      <c r="F170" s="87">
        <v>105.7</v>
      </c>
      <c r="G170" s="87">
        <v>105.1</v>
      </c>
      <c r="H170" s="87">
        <v>104.8</v>
      </c>
      <c r="I170" s="142"/>
    </row>
    <row r="171" spans="1:9" ht="42.75" customHeight="1" thickBot="1">
      <c r="A171" s="203" t="s">
        <v>427</v>
      </c>
      <c r="B171" s="204"/>
      <c r="C171" s="204"/>
      <c r="D171" s="204"/>
      <c r="E171" s="204"/>
      <c r="F171" s="204"/>
      <c r="G171" s="204"/>
      <c r="H171" s="204"/>
      <c r="I171" s="204"/>
    </row>
    <row r="172" spans="1:9" ht="24.75" customHeight="1" thickBot="1">
      <c r="A172" s="187" t="s">
        <v>0</v>
      </c>
      <c r="B172" s="179" t="s">
        <v>1</v>
      </c>
      <c r="C172" s="179" t="s">
        <v>2</v>
      </c>
      <c r="D172" s="77" t="s">
        <v>3</v>
      </c>
      <c r="E172" s="179" t="s">
        <v>434</v>
      </c>
      <c r="F172" s="181" t="s">
        <v>6</v>
      </c>
      <c r="G172" s="182"/>
      <c r="H172" s="183"/>
      <c r="I172" s="179" t="s">
        <v>7</v>
      </c>
    </row>
    <row r="173" spans="1:9" ht="15" thickBot="1">
      <c r="A173" s="188"/>
      <c r="B173" s="180"/>
      <c r="C173" s="180"/>
      <c r="D173" s="78">
        <v>2015</v>
      </c>
      <c r="E173" s="180"/>
      <c r="F173" s="78">
        <v>2017</v>
      </c>
      <c r="G173" s="78">
        <v>2018</v>
      </c>
      <c r="H173" s="78">
        <v>2019</v>
      </c>
      <c r="I173" s="180"/>
    </row>
    <row r="174" spans="1:9" ht="15" thickBot="1">
      <c r="A174" s="79" t="s">
        <v>100</v>
      </c>
      <c r="B174" s="184" t="s">
        <v>101</v>
      </c>
      <c r="C174" s="185"/>
      <c r="D174" s="185"/>
      <c r="E174" s="185"/>
      <c r="F174" s="185"/>
      <c r="G174" s="185"/>
      <c r="H174" s="185"/>
      <c r="I174" s="186"/>
    </row>
    <row r="175" spans="1:9" ht="66.599999999999994" customHeight="1" thickBot="1">
      <c r="A175" s="200">
        <v>1</v>
      </c>
      <c r="B175" s="55" t="s">
        <v>288</v>
      </c>
      <c r="C175" s="55" t="s">
        <v>311</v>
      </c>
      <c r="D175" s="89">
        <v>148708.9</v>
      </c>
      <c r="E175" s="89">
        <v>125933.3</v>
      </c>
      <c r="F175" s="89">
        <v>126210</v>
      </c>
      <c r="G175" s="89">
        <v>129057.5</v>
      </c>
      <c r="H175" s="89">
        <v>129937.4</v>
      </c>
      <c r="I175" s="140" t="s">
        <v>385</v>
      </c>
    </row>
    <row r="176" spans="1:9" ht="51.75" customHeight="1" thickBot="1">
      <c r="A176" s="201"/>
      <c r="B176" s="55" t="s">
        <v>102</v>
      </c>
      <c r="C176" s="55" t="s">
        <v>31</v>
      </c>
      <c r="D176" s="89">
        <v>28.6</v>
      </c>
      <c r="E176" s="89">
        <v>80</v>
      </c>
      <c r="F176" s="89">
        <v>101.2</v>
      </c>
      <c r="G176" s="89">
        <v>102.7</v>
      </c>
      <c r="H176" s="89">
        <v>101</v>
      </c>
      <c r="I176" s="141"/>
    </row>
    <row r="177" spans="1:12" ht="40.200000000000003" thickBot="1">
      <c r="A177" s="202"/>
      <c r="B177" s="55" t="s">
        <v>37</v>
      </c>
      <c r="C177" s="55" t="s">
        <v>33</v>
      </c>
      <c r="D177" s="89">
        <v>114.3</v>
      </c>
      <c r="E177" s="89">
        <v>106</v>
      </c>
      <c r="F177" s="89">
        <v>105</v>
      </c>
      <c r="G177" s="89">
        <v>104.5</v>
      </c>
      <c r="H177" s="89">
        <v>104.2</v>
      </c>
      <c r="I177" s="141"/>
    </row>
    <row r="178" spans="1:12" ht="26.25" customHeight="1" thickBot="1">
      <c r="A178" s="57" t="s">
        <v>274</v>
      </c>
      <c r="B178" s="55" t="s">
        <v>289</v>
      </c>
      <c r="C178" s="55" t="s">
        <v>311</v>
      </c>
      <c r="D178" s="89"/>
      <c r="E178" s="89"/>
      <c r="F178" s="89"/>
      <c r="G178" s="89"/>
      <c r="H178" s="89"/>
      <c r="I178" s="141"/>
    </row>
    <row r="179" spans="1:12" ht="40.200000000000003" thickBot="1">
      <c r="A179" s="57" t="s">
        <v>234</v>
      </c>
      <c r="B179" s="55" t="s">
        <v>103</v>
      </c>
      <c r="C179" s="55" t="s">
        <v>311</v>
      </c>
      <c r="D179" s="89">
        <v>40312</v>
      </c>
      <c r="E179" s="89">
        <v>44880</v>
      </c>
      <c r="F179" s="89">
        <v>45400</v>
      </c>
      <c r="G179" s="89">
        <v>48300</v>
      </c>
      <c r="H179" s="89">
        <v>49200</v>
      </c>
      <c r="I179" s="141"/>
    </row>
    <row r="180" spans="1:12" ht="40.200000000000003" thickBot="1">
      <c r="A180" s="57" t="s">
        <v>235</v>
      </c>
      <c r="B180" s="55" t="s">
        <v>104</v>
      </c>
      <c r="C180" s="55" t="s">
        <v>311</v>
      </c>
      <c r="D180" s="89"/>
      <c r="E180" s="89"/>
      <c r="F180" s="89"/>
      <c r="G180" s="89"/>
      <c r="H180" s="89"/>
      <c r="I180" s="141"/>
    </row>
    <row r="181" spans="1:12" ht="27" customHeight="1" thickBot="1">
      <c r="A181" s="57" t="s">
        <v>236</v>
      </c>
      <c r="B181" s="55" t="s">
        <v>105</v>
      </c>
      <c r="C181" s="55" t="s">
        <v>311</v>
      </c>
      <c r="D181" s="89">
        <v>4077</v>
      </c>
      <c r="E181" s="89">
        <v>4500</v>
      </c>
      <c r="F181" s="89">
        <v>4800</v>
      </c>
      <c r="G181" s="89">
        <v>5200</v>
      </c>
      <c r="H181" s="89">
        <v>5500</v>
      </c>
      <c r="I181" s="141"/>
    </row>
    <row r="182" spans="1:12" ht="27.75" customHeight="1" thickBot="1">
      <c r="A182" s="57" t="s">
        <v>237</v>
      </c>
      <c r="B182" s="55" t="s">
        <v>106</v>
      </c>
      <c r="C182" s="55" t="s">
        <v>311</v>
      </c>
      <c r="D182" s="89"/>
      <c r="E182" s="89"/>
      <c r="F182" s="89"/>
      <c r="G182" s="89"/>
      <c r="H182" s="89"/>
      <c r="I182" s="141"/>
    </row>
    <row r="183" spans="1:12" ht="27" customHeight="1" thickBot="1">
      <c r="A183" s="57" t="s">
        <v>250</v>
      </c>
      <c r="B183" s="55" t="s">
        <v>107</v>
      </c>
      <c r="C183" s="55" t="s">
        <v>311</v>
      </c>
      <c r="D183" s="89"/>
      <c r="E183" s="89"/>
      <c r="F183" s="89"/>
      <c r="G183" s="89"/>
      <c r="H183" s="89"/>
      <c r="I183" s="141"/>
    </row>
    <row r="184" spans="1:12" ht="27" customHeight="1" thickBot="1">
      <c r="A184" s="57" t="s">
        <v>251</v>
      </c>
      <c r="B184" s="55" t="s">
        <v>435</v>
      </c>
      <c r="C184" s="55" t="s">
        <v>311</v>
      </c>
      <c r="D184" s="89">
        <v>64399.9</v>
      </c>
      <c r="E184" s="89">
        <v>60000</v>
      </c>
      <c r="F184" s="89">
        <v>60000</v>
      </c>
      <c r="G184" s="89">
        <v>60000</v>
      </c>
      <c r="H184" s="89">
        <v>60000</v>
      </c>
      <c r="I184" s="141"/>
    </row>
    <row r="185" spans="1:12" ht="39" customHeight="1" thickBot="1">
      <c r="A185" s="57" t="s">
        <v>252</v>
      </c>
      <c r="B185" s="55" t="s">
        <v>436</v>
      </c>
      <c r="C185" s="55" t="s">
        <v>311</v>
      </c>
      <c r="D185" s="89">
        <v>39920</v>
      </c>
      <c r="E185" s="89">
        <v>9425</v>
      </c>
      <c r="F185" s="89">
        <v>10000</v>
      </c>
      <c r="G185" s="89">
        <v>10000</v>
      </c>
      <c r="H185" s="89">
        <v>10000</v>
      </c>
      <c r="I185" s="142"/>
    </row>
    <row r="186" spans="1:12" ht="31.5" customHeight="1" thickBot="1">
      <c r="A186" s="7" t="s">
        <v>271</v>
      </c>
      <c r="B186" s="8" t="s">
        <v>109</v>
      </c>
      <c r="C186" s="16" t="s">
        <v>311</v>
      </c>
      <c r="D186" s="92">
        <f t="shared" ref="D186:H186" si="3">D175</f>
        <v>148708.9</v>
      </c>
      <c r="E186" s="92">
        <f t="shared" si="3"/>
        <v>125933.3</v>
      </c>
      <c r="F186" s="92">
        <f t="shared" si="3"/>
        <v>126210</v>
      </c>
      <c r="G186" s="92">
        <f t="shared" si="3"/>
        <v>129057.5</v>
      </c>
      <c r="H186" s="92">
        <f t="shared" si="3"/>
        <v>129937.4</v>
      </c>
      <c r="I186" s="157" t="s">
        <v>386</v>
      </c>
    </row>
    <row r="187" spans="1:12" ht="27" customHeight="1" thickBot="1">
      <c r="A187" s="14" t="s">
        <v>220</v>
      </c>
      <c r="B187" s="3" t="s">
        <v>331</v>
      </c>
      <c r="C187" s="3" t="s">
        <v>311</v>
      </c>
      <c r="D187" s="86">
        <v>60303</v>
      </c>
      <c r="E187" s="86">
        <v>30805</v>
      </c>
      <c r="F187" s="86">
        <v>32200</v>
      </c>
      <c r="G187" s="86">
        <v>33500</v>
      </c>
      <c r="H187" s="86">
        <v>34700</v>
      </c>
      <c r="I187" s="158"/>
    </row>
    <row r="188" spans="1:12" ht="15.75" customHeight="1" thickBot="1">
      <c r="A188" s="14" t="s">
        <v>221</v>
      </c>
      <c r="B188" s="3" t="s">
        <v>110</v>
      </c>
      <c r="C188" s="3"/>
      <c r="D188" s="86">
        <f>D186-D187</f>
        <v>88405.9</v>
      </c>
      <c r="E188" s="86">
        <f>E186-E187</f>
        <v>95128.3</v>
      </c>
      <c r="F188" s="86">
        <f>F186-F187</f>
        <v>94010</v>
      </c>
      <c r="G188" s="86">
        <f>G186-G187</f>
        <v>95557.5</v>
      </c>
      <c r="H188" s="86">
        <f>H186-H187</f>
        <v>95237.4</v>
      </c>
      <c r="I188" s="158"/>
    </row>
    <row r="189" spans="1:12" ht="16.5" customHeight="1" thickBot="1">
      <c r="A189" s="14"/>
      <c r="B189" s="31" t="s">
        <v>111</v>
      </c>
      <c r="C189" s="3"/>
      <c r="D189" s="86"/>
      <c r="E189" s="86"/>
      <c r="F189" s="86"/>
      <c r="G189" s="86"/>
      <c r="H189" s="86"/>
      <c r="I189" s="158"/>
      <c r="J189" s="210"/>
      <c r="K189" s="208"/>
      <c r="L189" s="42"/>
    </row>
    <row r="190" spans="1:12" ht="24.75" customHeight="1" thickBot="1">
      <c r="A190" s="14" t="s">
        <v>282</v>
      </c>
      <c r="B190" s="31" t="s">
        <v>112</v>
      </c>
      <c r="C190" s="3" t="s">
        <v>311</v>
      </c>
      <c r="D190" s="86">
        <v>1000</v>
      </c>
      <c r="E190" s="86">
        <v>4000</v>
      </c>
      <c r="F190" s="86">
        <v>3000</v>
      </c>
      <c r="G190" s="86"/>
      <c r="H190" s="86"/>
      <c r="I190" s="158"/>
      <c r="J190" s="43" t="s">
        <v>333</v>
      </c>
      <c r="K190" s="209"/>
      <c r="L190" s="209"/>
    </row>
    <row r="191" spans="1:12" ht="28.2" customHeight="1" thickBot="1">
      <c r="A191" s="38"/>
      <c r="B191" s="31" t="s">
        <v>352</v>
      </c>
      <c r="C191" s="3" t="s">
        <v>311</v>
      </c>
      <c r="D191" s="86"/>
      <c r="E191" s="86"/>
      <c r="F191" s="86"/>
      <c r="G191" s="86"/>
      <c r="H191" s="86"/>
      <c r="I191" s="158"/>
      <c r="J191" s="43"/>
      <c r="K191" s="43"/>
      <c r="L191" s="43"/>
    </row>
    <row r="192" spans="1:12" ht="31.5" customHeight="1" thickBot="1">
      <c r="A192" s="14" t="s">
        <v>283</v>
      </c>
      <c r="B192" s="31" t="s">
        <v>113</v>
      </c>
      <c r="C192" s="3" t="s">
        <v>311</v>
      </c>
      <c r="D192" s="86">
        <v>87405.9</v>
      </c>
      <c r="E192" s="86">
        <v>91128.3</v>
      </c>
      <c r="F192" s="86">
        <v>91010</v>
      </c>
      <c r="G192" s="86">
        <v>95557.5</v>
      </c>
      <c r="H192" s="86">
        <v>95237.4</v>
      </c>
      <c r="I192" s="158"/>
      <c r="J192" s="44"/>
      <c r="K192" s="113" t="s">
        <v>347</v>
      </c>
      <c r="L192" s="113"/>
    </row>
    <row r="193" spans="1:13" ht="31.5" customHeight="1" thickBot="1">
      <c r="A193" s="14"/>
      <c r="B193" s="32" t="s">
        <v>111</v>
      </c>
      <c r="C193" s="3"/>
      <c r="D193" s="86"/>
      <c r="E193" s="86"/>
      <c r="F193" s="86"/>
      <c r="G193" s="86"/>
      <c r="H193" s="86"/>
      <c r="I193" s="158"/>
      <c r="J193" s="44"/>
      <c r="K193" s="113" t="s">
        <v>348</v>
      </c>
      <c r="L193" s="113"/>
    </row>
    <row r="194" spans="1:13" ht="47.25" customHeight="1" thickBot="1">
      <c r="A194" s="15" t="s">
        <v>284</v>
      </c>
      <c r="B194" s="32" t="s">
        <v>114</v>
      </c>
      <c r="C194" s="3" t="s">
        <v>311</v>
      </c>
      <c r="D194" s="86">
        <v>7559</v>
      </c>
      <c r="E194" s="86">
        <v>7800</v>
      </c>
      <c r="F194" s="86">
        <v>8000</v>
      </c>
      <c r="G194" s="86">
        <v>8000</v>
      </c>
      <c r="H194" s="86">
        <v>8000</v>
      </c>
      <c r="I194" s="158"/>
      <c r="J194" s="44"/>
      <c r="K194" s="113" t="s">
        <v>349</v>
      </c>
      <c r="L194" s="113"/>
    </row>
    <row r="195" spans="1:13" ht="31.5" customHeight="1" thickBot="1">
      <c r="A195" s="15" t="s">
        <v>285</v>
      </c>
      <c r="B195" s="32" t="s">
        <v>115</v>
      </c>
      <c r="C195" s="3" t="s">
        <v>311</v>
      </c>
      <c r="D195" s="86">
        <v>71014.7</v>
      </c>
      <c r="E195" s="86">
        <v>75200</v>
      </c>
      <c r="F195" s="86">
        <v>77000</v>
      </c>
      <c r="G195" s="86">
        <v>81500</v>
      </c>
      <c r="H195" s="86">
        <v>81200</v>
      </c>
      <c r="I195" s="158"/>
      <c r="J195" s="44"/>
      <c r="K195" s="113" t="s">
        <v>350</v>
      </c>
      <c r="L195" s="113"/>
    </row>
    <row r="196" spans="1:13" ht="40.5" customHeight="1" thickBot="1">
      <c r="A196" s="15" t="s">
        <v>286</v>
      </c>
      <c r="B196" s="32" t="s">
        <v>116</v>
      </c>
      <c r="C196" s="3" t="s">
        <v>311</v>
      </c>
      <c r="D196" s="86">
        <v>8832.2000000000007</v>
      </c>
      <c r="E196" s="86">
        <v>8128.3</v>
      </c>
      <c r="F196" s="86">
        <v>6010</v>
      </c>
      <c r="G196" s="86">
        <v>6057.5</v>
      </c>
      <c r="H196" s="86">
        <v>6037.4</v>
      </c>
      <c r="I196" s="158"/>
      <c r="J196" s="44"/>
      <c r="K196" s="113" t="s">
        <v>351</v>
      </c>
      <c r="L196" s="113"/>
    </row>
    <row r="197" spans="1:13" ht="40.5" customHeight="1" thickBot="1">
      <c r="A197" s="38" t="s">
        <v>287</v>
      </c>
      <c r="B197" s="31" t="s">
        <v>117</v>
      </c>
      <c r="C197" s="3" t="s">
        <v>311</v>
      </c>
      <c r="D197" s="86"/>
      <c r="E197" s="86"/>
      <c r="F197" s="86"/>
      <c r="G197" s="86"/>
      <c r="H197" s="86"/>
      <c r="I197" s="158"/>
      <c r="J197" s="44"/>
      <c r="K197" s="43"/>
      <c r="L197" s="43"/>
    </row>
    <row r="198" spans="1:13" ht="26.25" customHeight="1" thickBot="1">
      <c r="A198" s="14" t="s">
        <v>353</v>
      </c>
      <c r="B198" s="31" t="s">
        <v>118</v>
      </c>
      <c r="C198" s="3" t="s">
        <v>311</v>
      </c>
      <c r="D198" s="86">
        <f>D188-D190-D191-D192-D197</f>
        <v>0</v>
      </c>
      <c r="E198" s="86"/>
      <c r="F198" s="86"/>
      <c r="G198" s="86"/>
      <c r="H198" s="86">
        <f>H188-H190-H191-H192-H197</f>
        <v>0</v>
      </c>
      <c r="I198" s="194"/>
      <c r="J198" s="47" t="s">
        <v>354</v>
      </c>
      <c r="K198" s="47" t="s">
        <v>355</v>
      </c>
      <c r="L198" s="47" t="s">
        <v>356</v>
      </c>
      <c r="M198" s="47" t="s">
        <v>357</v>
      </c>
    </row>
    <row r="199" spans="1:13" ht="40.5" customHeight="1" thickBot="1">
      <c r="A199" s="120" t="s">
        <v>427</v>
      </c>
      <c r="B199" s="121"/>
      <c r="C199" s="121"/>
      <c r="D199" s="121"/>
      <c r="E199" s="121"/>
      <c r="F199" s="121"/>
      <c r="G199" s="121"/>
      <c r="H199" s="121"/>
      <c r="I199" s="121"/>
    </row>
    <row r="200" spans="1:13" ht="27.75" customHeight="1" thickBot="1">
      <c r="A200" s="131" t="s">
        <v>0</v>
      </c>
      <c r="B200" s="138" t="s">
        <v>1</v>
      </c>
      <c r="C200" s="138" t="s">
        <v>2</v>
      </c>
      <c r="D200" s="12" t="s">
        <v>3</v>
      </c>
      <c r="E200" s="138" t="s">
        <v>431</v>
      </c>
      <c r="F200" s="146" t="s">
        <v>6</v>
      </c>
      <c r="G200" s="149"/>
      <c r="H200" s="150"/>
      <c r="I200" s="138" t="s">
        <v>7</v>
      </c>
    </row>
    <row r="201" spans="1:13" ht="15" thickBot="1">
      <c r="A201" s="132"/>
      <c r="B201" s="139"/>
      <c r="C201" s="139"/>
      <c r="D201" s="1">
        <v>2015</v>
      </c>
      <c r="E201" s="139"/>
      <c r="F201" s="1">
        <v>2017</v>
      </c>
      <c r="G201" s="1">
        <v>2018</v>
      </c>
      <c r="H201" s="1">
        <v>2019</v>
      </c>
      <c r="I201" s="139"/>
    </row>
    <row r="202" spans="1:13" ht="18.75" customHeight="1" thickBot="1">
      <c r="A202" s="6" t="s">
        <v>119</v>
      </c>
      <c r="B202" s="5" t="s">
        <v>107</v>
      </c>
      <c r="C202" s="3"/>
      <c r="D202" s="3"/>
      <c r="E202" s="3"/>
      <c r="F202" s="3"/>
      <c r="G202" s="3"/>
      <c r="H202" s="3"/>
      <c r="I202" s="3"/>
    </row>
    <row r="203" spans="1:13" ht="20.25" customHeight="1">
      <c r="A203" s="195">
        <v>1</v>
      </c>
      <c r="B203" s="190" t="s">
        <v>295</v>
      </c>
      <c r="C203" s="190" t="s">
        <v>311</v>
      </c>
      <c r="D203" s="192"/>
      <c r="E203" s="198">
        <f>D203*E205*E206/10000</f>
        <v>0</v>
      </c>
      <c r="F203" s="198">
        <f>E203*F205*F206/10000</f>
        <v>0</v>
      </c>
      <c r="G203" s="198">
        <f>F203*G205*G206/10000</f>
        <v>0</v>
      </c>
      <c r="H203" s="198">
        <f>G203*H205*H206/10000</f>
        <v>0</v>
      </c>
      <c r="I203" s="157" t="s">
        <v>387</v>
      </c>
    </row>
    <row r="204" spans="1:13" ht="18.75" customHeight="1" thickBot="1">
      <c r="A204" s="196"/>
      <c r="B204" s="191"/>
      <c r="C204" s="191"/>
      <c r="D204" s="193"/>
      <c r="E204" s="199"/>
      <c r="F204" s="199"/>
      <c r="G204" s="199"/>
      <c r="H204" s="199"/>
      <c r="I204" s="158"/>
    </row>
    <row r="205" spans="1:13" ht="52.5" customHeight="1" thickBot="1">
      <c r="A205" s="196"/>
      <c r="B205" s="13" t="s">
        <v>39</v>
      </c>
      <c r="C205" s="11" t="s">
        <v>31</v>
      </c>
      <c r="D205" s="93"/>
      <c r="E205" s="93"/>
      <c r="F205" s="93"/>
      <c r="G205" s="93"/>
      <c r="H205" s="93"/>
      <c r="I205" s="158"/>
    </row>
    <row r="206" spans="1:13" ht="51" customHeight="1" thickBot="1">
      <c r="A206" s="197"/>
      <c r="B206" s="13" t="s">
        <v>37</v>
      </c>
      <c r="C206" s="11" t="s">
        <v>33</v>
      </c>
      <c r="D206" s="93"/>
      <c r="E206" s="93"/>
      <c r="F206" s="93"/>
      <c r="G206" s="93"/>
      <c r="H206" s="93"/>
      <c r="I206" s="194"/>
    </row>
    <row r="207" spans="1:13" ht="249" customHeight="1" thickBot="1">
      <c r="A207" s="14">
        <v>2</v>
      </c>
      <c r="B207" s="3" t="s">
        <v>294</v>
      </c>
      <c r="C207" s="3" t="s">
        <v>120</v>
      </c>
      <c r="D207" s="94"/>
      <c r="E207" s="94"/>
      <c r="F207" s="94"/>
      <c r="G207" s="94"/>
      <c r="H207" s="94"/>
      <c r="I207" s="133" t="s">
        <v>388</v>
      </c>
    </row>
    <row r="208" spans="1:13" ht="21.75" customHeight="1" thickBot="1">
      <c r="A208" s="27" t="s">
        <v>234</v>
      </c>
      <c r="B208" s="18" t="s">
        <v>121</v>
      </c>
      <c r="C208" s="26"/>
      <c r="D208" s="95"/>
      <c r="E208" s="95"/>
      <c r="F208" s="95"/>
      <c r="G208" s="95"/>
      <c r="H208" s="95"/>
      <c r="I208" s="134"/>
    </row>
    <row r="209" spans="1:9" ht="15.75" customHeight="1" thickBot="1">
      <c r="A209" s="27"/>
      <c r="B209" s="30" t="s">
        <v>332</v>
      </c>
      <c r="C209" s="3" t="s">
        <v>120</v>
      </c>
      <c r="D209" s="96"/>
      <c r="E209" s="96"/>
      <c r="F209" s="96"/>
      <c r="G209" s="96"/>
      <c r="H209" s="96"/>
      <c r="I209" s="134"/>
    </row>
    <row r="210" spans="1:9" ht="40.200000000000003" thickBot="1">
      <c r="A210" s="29"/>
      <c r="B210" s="10" t="s">
        <v>122</v>
      </c>
      <c r="C210" s="3" t="s">
        <v>120</v>
      </c>
      <c r="D210" s="94"/>
      <c r="E210" s="94"/>
      <c r="F210" s="94"/>
      <c r="G210" s="94"/>
      <c r="H210" s="94"/>
      <c r="I210" s="134"/>
    </row>
    <row r="211" spans="1:9" ht="88.5" customHeight="1" thickBot="1">
      <c r="A211" s="28"/>
      <c r="B211" s="10" t="s">
        <v>123</v>
      </c>
      <c r="C211" s="3" t="s">
        <v>120</v>
      </c>
      <c r="D211" s="94"/>
      <c r="E211" s="94"/>
      <c r="F211" s="94"/>
      <c r="G211" s="94"/>
      <c r="H211" s="94"/>
      <c r="I211" s="135"/>
    </row>
    <row r="212" spans="1:9" ht="62.25" customHeight="1" thickBot="1">
      <c r="A212" s="14" t="s">
        <v>235</v>
      </c>
      <c r="B212" s="8" t="s">
        <v>293</v>
      </c>
      <c r="C212" s="3" t="s">
        <v>120</v>
      </c>
      <c r="D212" s="87"/>
      <c r="E212" s="87"/>
      <c r="F212" s="87"/>
      <c r="G212" s="87"/>
      <c r="H212" s="87"/>
      <c r="I212" s="20" t="s">
        <v>389</v>
      </c>
    </row>
    <row r="213" spans="1:9" ht="168.75" customHeight="1" thickBot="1">
      <c r="A213" s="14">
        <v>3</v>
      </c>
      <c r="B213" s="3" t="s">
        <v>292</v>
      </c>
      <c r="C213" s="3" t="s">
        <v>124</v>
      </c>
      <c r="D213" s="87"/>
      <c r="E213" s="87"/>
      <c r="F213" s="87"/>
      <c r="G213" s="87"/>
      <c r="H213" s="87"/>
      <c r="I213" s="20" t="s">
        <v>390</v>
      </c>
    </row>
    <row r="214" spans="1:9" ht="39.75" customHeight="1" thickBot="1">
      <c r="A214" s="189" t="s">
        <v>427</v>
      </c>
      <c r="B214" s="189"/>
      <c r="C214" s="189"/>
      <c r="D214" s="189"/>
      <c r="E214" s="189"/>
      <c r="F214" s="189"/>
      <c r="G214" s="189"/>
      <c r="H214" s="189"/>
      <c r="I214" s="189"/>
    </row>
    <row r="215" spans="1:9" ht="15" thickBot="1">
      <c r="A215" s="131" t="s">
        <v>0</v>
      </c>
      <c r="B215" s="138" t="s">
        <v>1</v>
      </c>
      <c r="C215" s="138" t="s">
        <v>2</v>
      </c>
      <c r="D215" s="12" t="s">
        <v>3</v>
      </c>
      <c r="E215" s="138">
        <v>2016</v>
      </c>
      <c r="F215" s="146" t="s">
        <v>6</v>
      </c>
      <c r="G215" s="149"/>
      <c r="H215" s="150"/>
      <c r="I215" s="138" t="s">
        <v>7</v>
      </c>
    </row>
    <row r="216" spans="1:9" ht="27" customHeight="1" thickBot="1">
      <c r="A216" s="132"/>
      <c r="B216" s="139"/>
      <c r="C216" s="139"/>
      <c r="D216" s="1">
        <v>2015</v>
      </c>
      <c r="E216" s="139"/>
      <c r="F216" s="1">
        <v>2017</v>
      </c>
      <c r="G216" s="1">
        <v>2018</v>
      </c>
      <c r="H216" s="1">
        <v>2019</v>
      </c>
      <c r="I216" s="139"/>
    </row>
    <row r="217" spans="1:9" ht="18.75" customHeight="1" thickBot="1">
      <c r="A217" s="6" t="s">
        <v>129</v>
      </c>
      <c r="B217" s="127" t="s">
        <v>126</v>
      </c>
      <c r="C217" s="128"/>
      <c r="D217" s="128"/>
      <c r="E217" s="128"/>
      <c r="F217" s="128"/>
      <c r="G217" s="128"/>
      <c r="H217" s="128"/>
      <c r="I217" s="129"/>
    </row>
    <row r="218" spans="1:9" ht="204.75" customHeight="1" thickBot="1">
      <c r="A218" s="7">
        <v>1</v>
      </c>
      <c r="B218" s="16" t="s">
        <v>127</v>
      </c>
      <c r="C218" s="3" t="s">
        <v>311</v>
      </c>
      <c r="D218" s="11"/>
      <c r="E218" s="11"/>
      <c r="F218" s="11"/>
      <c r="G218" s="11"/>
      <c r="H218" s="11"/>
      <c r="I218" s="10" t="s">
        <v>391</v>
      </c>
    </row>
    <row r="219" spans="1:9" ht="207.75" customHeight="1" thickBot="1">
      <c r="A219" s="7">
        <v>2</v>
      </c>
      <c r="B219" s="16" t="s">
        <v>392</v>
      </c>
      <c r="C219" s="8" t="s">
        <v>321</v>
      </c>
      <c r="D219" s="97">
        <v>88.8</v>
      </c>
      <c r="E219" s="97">
        <v>88.8</v>
      </c>
      <c r="F219" s="97"/>
      <c r="G219" s="97"/>
      <c r="H219" s="97"/>
      <c r="I219" s="54" t="s">
        <v>393</v>
      </c>
    </row>
    <row r="220" spans="1:9" ht="114" customHeight="1" thickBot="1">
      <c r="A220" s="48" t="s">
        <v>271</v>
      </c>
      <c r="B220" s="49" t="s">
        <v>394</v>
      </c>
      <c r="C220" s="51" t="s">
        <v>321</v>
      </c>
      <c r="D220" s="86">
        <v>52</v>
      </c>
      <c r="E220" s="86">
        <v>52</v>
      </c>
      <c r="F220" s="86"/>
      <c r="G220" s="86"/>
      <c r="H220" s="86"/>
      <c r="I220" s="52" t="s">
        <v>395</v>
      </c>
    </row>
    <row r="221" spans="1:9" ht="117" customHeight="1" thickBot="1">
      <c r="A221" s="80" t="s">
        <v>272</v>
      </c>
      <c r="B221" s="51" t="s">
        <v>396</v>
      </c>
      <c r="C221" s="51" t="s">
        <v>128</v>
      </c>
      <c r="D221" s="92">
        <v>58.6</v>
      </c>
      <c r="E221" s="92">
        <f t="shared" ref="E221:H221" si="4">E220/E219*100</f>
        <v>58.558558558558559</v>
      </c>
      <c r="F221" s="92" t="e">
        <f t="shared" si="4"/>
        <v>#DIV/0!</v>
      </c>
      <c r="G221" s="92" t="e">
        <f t="shared" si="4"/>
        <v>#DIV/0!</v>
      </c>
      <c r="H221" s="92" t="e">
        <f t="shared" si="4"/>
        <v>#DIV/0!</v>
      </c>
      <c r="I221" s="81" t="s">
        <v>322</v>
      </c>
    </row>
    <row r="222" spans="1:9" ht="43.5" customHeight="1" thickBot="1">
      <c r="A222" s="151" t="s">
        <v>427</v>
      </c>
      <c r="B222" s="151"/>
      <c r="C222" s="151"/>
      <c r="D222" s="151"/>
      <c r="E222" s="151"/>
      <c r="F222" s="151"/>
      <c r="G222" s="151"/>
      <c r="H222" s="151"/>
      <c r="I222" s="151"/>
    </row>
    <row r="223" spans="1:9" ht="27" customHeight="1" thickBot="1">
      <c r="A223" s="152" t="s">
        <v>0</v>
      </c>
      <c r="B223" s="136" t="s">
        <v>1</v>
      </c>
      <c r="C223" s="136" t="s">
        <v>2</v>
      </c>
      <c r="D223" s="74" t="s">
        <v>3</v>
      </c>
      <c r="E223" s="136" t="s">
        <v>431</v>
      </c>
      <c r="F223" s="176" t="s">
        <v>6</v>
      </c>
      <c r="G223" s="177"/>
      <c r="H223" s="178"/>
      <c r="I223" s="136" t="s">
        <v>7</v>
      </c>
    </row>
    <row r="224" spans="1:9" ht="13.5" customHeight="1" thickBot="1">
      <c r="A224" s="153"/>
      <c r="B224" s="137"/>
      <c r="C224" s="137"/>
      <c r="D224" s="75">
        <v>2015</v>
      </c>
      <c r="E224" s="137"/>
      <c r="F224" s="75">
        <v>2017</v>
      </c>
      <c r="G224" s="75">
        <v>2018</v>
      </c>
      <c r="H224" s="75">
        <v>2019</v>
      </c>
      <c r="I224" s="137"/>
    </row>
    <row r="225" spans="1:13" ht="15" customHeight="1" thickBot="1">
      <c r="A225" s="76" t="s">
        <v>279</v>
      </c>
      <c r="B225" s="143" t="s">
        <v>358</v>
      </c>
      <c r="C225" s="144"/>
      <c r="D225" s="144"/>
      <c r="E225" s="144"/>
      <c r="F225" s="144"/>
      <c r="G225" s="144"/>
      <c r="H225" s="144"/>
      <c r="I225" s="145"/>
    </row>
    <row r="226" spans="1:13" ht="66" customHeight="1" thickBot="1">
      <c r="A226" s="57">
        <v>1</v>
      </c>
      <c r="B226" s="55" t="s">
        <v>130</v>
      </c>
      <c r="C226" s="55" t="s">
        <v>34</v>
      </c>
      <c r="D226" s="89">
        <v>182275.20000000001</v>
      </c>
      <c r="E226" s="89">
        <v>239045.4</v>
      </c>
      <c r="F226" s="89">
        <v>94552</v>
      </c>
      <c r="G226" s="89">
        <v>93607.5</v>
      </c>
      <c r="H226" s="89">
        <v>96602.9</v>
      </c>
      <c r="I226" s="52" t="s">
        <v>131</v>
      </c>
      <c r="J226" s="218"/>
      <c r="K226" s="218"/>
      <c r="L226" s="218"/>
      <c r="M226" s="218"/>
    </row>
    <row r="227" spans="1:13" ht="27" customHeight="1" thickBot="1">
      <c r="A227" s="219" t="s">
        <v>214</v>
      </c>
      <c r="B227" s="220" t="s">
        <v>133</v>
      </c>
      <c r="C227" s="221" t="s">
        <v>34</v>
      </c>
      <c r="D227" s="91">
        <v>94612</v>
      </c>
      <c r="E227" s="91">
        <v>92957</v>
      </c>
      <c r="F227" s="91">
        <v>90377.1</v>
      </c>
      <c r="G227" s="91">
        <v>92629.2</v>
      </c>
      <c r="H227" s="91">
        <v>95593.3</v>
      </c>
      <c r="I227" s="134" t="s">
        <v>132</v>
      </c>
      <c r="J227" s="218"/>
      <c r="K227" s="218"/>
      <c r="L227" s="218"/>
      <c r="M227" s="218"/>
    </row>
    <row r="228" spans="1:13" ht="51.75" customHeight="1" thickBot="1">
      <c r="A228" s="222"/>
      <c r="B228" s="20" t="s">
        <v>134</v>
      </c>
      <c r="C228" s="223"/>
      <c r="D228" s="91"/>
      <c r="E228" s="91"/>
      <c r="F228" s="91"/>
      <c r="G228" s="91"/>
      <c r="H228" s="91"/>
      <c r="I228" s="135"/>
      <c r="J228" s="218"/>
      <c r="K228" s="218"/>
      <c r="L228" s="218"/>
      <c r="M228" s="218"/>
    </row>
    <row r="229" spans="1:13" ht="40.200000000000003" thickBot="1">
      <c r="A229" s="19" t="s">
        <v>238</v>
      </c>
      <c r="B229" s="20" t="s">
        <v>135</v>
      </c>
      <c r="C229" s="20" t="s">
        <v>34</v>
      </c>
      <c r="D229" s="91">
        <v>11605.1</v>
      </c>
      <c r="E229" s="91">
        <v>11850</v>
      </c>
      <c r="F229" s="91">
        <v>11600</v>
      </c>
      <c r="G229" s="91">
        <v>11800</v>
      </c>
      <c r="H229" s="91">
        <v>11800</v>
      </c>
      <c r="I229" s="54"/>
      <c r="J229" s="218"/>
      <c r="K229" s="218"/>
      <c r="L229" s="218"/>
      <c r="M229" s="218"/>
    </row>
    <row r="230" spans="1:13" ht="40.200000000000003" thickBot="1">
      <c r="A230" s="224" t="s">
        <v>437</v>
      </c>
      <c r="B230" s="225" t="s">
        <v>438</v>
      </c>
      <c r="C230" s="226" t="s">
        <v>34</v>
      </c>
      <c r="D230" s="227">
        <v>3177.8</v>
      </c>
      <c r="E230" s="227">
        <v>4490</v>
      </c>
      <c r="F230" s="227">
        <v>4074.4</v>
      </c>
      <c r="G230" s="227">
        <v>4200</v>
      </c>
      <c r="H230" s="227">
        <v>4200</v>
      </c>
      <c r="I230" s="115"/>
      <c r="J230" s="218"/>
      <c r="K230" s="218"/>
      <c r="L230" s="218"/>
      <c r="M230" s="218"/>
    </row>
    <row r="231" spans="1:13" ht="13.5" customHeight="1" thickBot="1">
      <c r="A231" s="228" t="s">
        <v>240</v>
      </c>
      <c r="B231" s="220" t="s">
        <v>136</v>
      </c>
      <c r="C231" s="134" t="s">
        <v>34</v>
      </c>
      <c r="D231" s="91">
        <v>468.2</v>
      </c>
      <c r="E231" s="91">
        <v>641.4</v>
      </c>
      <c r="F231" s="91">
        <v>640</v>
      </c>
      <c r="G231" s="91">
        <v>650</v>
      </c>
      <c r="H231" s="91">
        <v>650</v>
      </c>
      <c r="I231" s="133"/>
      <c r="J231" s="218"/>
      <c r="K231" s="218"/>
      <c r="L231" s="218"/>
      <c r="M231" s="218"/>
    </row>
    <row r="232" spans="1:13" ht="14.25" customHeight="1" thickBot="1">
      <c r="A232" s="229"/>
      <c r="B232" s="20" t="s">
        <v>27</v>
      </c>
      <c r="C232" s="135"/>
      <c r="D232" s="91"/>
      <c r="E232" s="91"/>
      <c r="F232" s="91"/>
      <c r="G232" s="91"/>
      <c r="H232" s="91"/>
      <c r="I232" s="135"/>
      <c r="J232" s="218"/>
      <c r="K232" s="218"/>
      <c r="L232" s="218"/>
      <c r="M232" s="218"/>
    </row>
    <row r="233" spans="1:13" ht="53.4" thickBot="1">
      <c r="A233" s="19" t="s">
        <v>144</v>
      </c>
      <c r="B233" s="20" t="s">
        <v>138</v>
      </c>
      <c r="C233" s="20" t="s">
        <v>34</v>
      </c>
      <c r="D233" s="91"/>
      <c r="E233" s="91"/>
      <c r="F233" s="91"/>
      <c r="G233" s="91"/>
      <c r="H233" s="91"/>
      <c r="I233" s="117"/>
      <c r="J233" s="218"/>
      <c r="K233" s="218"/>
      <c r="L233" s="218"/>
      <c r="M233" s="218"/>
    </row>
    <row r="234" spans="1:13" ht="40.200000000000003" thickBot="1">
      <c r="A234" s="19" t="s">
        <v>145</v>
      </c>
      <c r="B234" s="20" t="s">
        <v>140</v>
      </c>
      <c r="C234" s="20" t="s">
        <v>34</v>
      </c>
      <c r="D234" s="91"/>
      <c r="E234" s="91"/>
      <c r="F234" s="91"/>
      <c r="G234" s="91"/>
      <c r="H234" s="91"/>
      <c r="I234" s="133"/>
      <c r="J234" s="218"/>
      <c r="K234" s="218"/>
      <c r="L234" s="218"/>
      <c r="M234" s="218"/>
    </row>
    <row r="235" spans="1:13" ht="40.200000000000003" thickBot="1">
      <c r="A235" s="19" t="s">
        <v>439</v>
      </c>
      <c r="B235" s="20" t="s">
        <v>142</v>
      </c>
      <c r="C235" s="20" t="s">
        <v>34</v>
      </c>
      <c r="D235" s="91">
        <v>468.2</v>
      </c>
      <c r="E235" s="91">
        <v>641.4</v>
      </c>
      <c r="F235" s="91">
        <v>640</v>
      </c>
      <c r="G235" s="91">
        <v>650</v>
      </c>
      <c r="H235" s="91">
        <v>650</v>
      </c>
      <c r="I235" s="135"/>
      <c r="J235" s="218"/>
      <c r="K235" s="218"/>
      <c r="L235" s="218"/>
      <c r="M235" s="218"/>
    </row>
    <row r="236" spans="1:13" ht="15" customHeight="1" thickBot="1">
      <c r="A236" s="230" t="s">
        <v>241</v>
      </c>
      <c r="B236" s="220" t="s">
        <v>143</v>
      </c>
      <c r="C236" s="115" t="s">
        <v>34</v>
      </c>
      <c r="D236" s="91">
        <v>68837.600000000006</v>
      </c>
      <c r="E236" s="91">
        <v>57500</v>
      </c>
      <c r="F236" s="91">
        <v>61000</v>
      </c>
      <c r="G236" s="91">
        <v>62500</v>
      </c>
      <c r="H236" s="91">
        <v>66000</v>
      </c>
      <c r="I236" s="115"/>
      <c r="J236" s="218"/>
      <c r="K236" s="218"/>
      <c r="L236" s="218"/>
      <c r="M236" s="218"/>
    </row>
    <row r="237" spans="1:13" ht="15" thickBot="1">
      <c r="A237" s="19"/>
      <c r="B237" s="20" t="s">
        <v>27</v>
      </c>
      <c r="C237" s="117"/>
      <c r="D237" s="91"/>
      <c r="E237" s="91"/>
      <c r="F237" s="91"/>
      <c r="G237" s="91"/>
      <c r="H237" s="91"/>
      <c r="I237" s="117"/>
      <c r="J237" s="218"/>
      <c r="K237" s="218"/>
      <c r="L237" s="218"/>
      <c r="M237" s="218"/>
    </row>
    <row r="238" spans="1:13" ht="40.200000000000003" thickBot="1">
      <c r="A238" s="19" t="s">
        <v>440</v>
      </c>
      <c r="B238" s="20" t="s">
        <v>312</v>
      </c>
      <c r="C238" s="20" t="s">
        <v>34</v>
      </c>
      <c r="D238" s="91">
        <v>4545</v>
      </c>
      <c r="E238" s="91">
        <v>5000</v>
      </c>
      <c r="F238" s="91">
        <v>5000</v>
      </c>
      <c r="G238" s="91">
        <v>5500</v>
      </c>
      <c r="H238" s="91">
        <v>6000</v>
      </c>
      <c r="I238" s="115"/>
      <c r="J238" s="218"/>
      <c r="K238" s="218"/>
      <c r="L238" s="218"/>
      <c r="M238" s="218"/>
    </row>
    <row r="239" spans="1:13" ht="40.200000000000003" thickBot="1">
      <c r="A239" s="19" t="s">
        <v>441</v>
      </c>
      <c r="B239" s="20" t="s">
        <v>146</v>
      </c>
      <c r="C239" s="20" t="s">
        <v>34</v>
      </c>
      <c r="D239" s="91">
        <v>56369.4</v>
      </c>
      <c r="E239" s="91">
        <v>52500</v>
      </c>
      <c r="F239" s="91">
        <v>56000</v>
      </c>
      <c r="G239" s="91">
        <v>57000</v>
      </c>
      <c r="H239" s="91">
        <v>60000</v>
      </c>
      <c r="I239" s="117"/>
      <c r="J239" s="218"/>
      <c r="K239" s="218"/>
      <c r="L239" s="218"/>
      <c r="M239" s="218"/>
    </row>
    <row r="240" spans="1:13" ht="42" customHeight="1" thickBot="1">
      <c r="A240" s="19" t="s">
        <v>242</v>
      </c>
      <c r="B240" s="20" t="s">
        <v>147</v>
      </c>
      <c r="C240" s="20" t="s">
        <v>34</v>
      </c>
      <c r="D240" s="91">
        <v>0.4</v>
      </c>
      <c r="E240" s="91"/>
      <c r="F240" s="91"/>
      <c r="G240" s="91"/>
      <c r="H240" s="91"/>
      <c r="I240" s="115"/>
      <c r="J240" s="218"/>
      <c r="K240" s="218"/>
      <c r="L240" s="218"/>
      <c r="M240" s="218"/>
    </row>
    <row r="241" spans="1:13" ht="42" customHeight="1" thickBot="1">
      <c r="A241" s="19" t="s">
        <v>243</v>
      </c>
      <c r="B241" s="20" t="s">
        <v>443</v>
      </c>
      <c r="C241" s="20" t="s">
        <v>34</v>
      </c>
      <c r="D241" s="91">
        <v>53.5</v>
      </c>
      <c r="E241" s="91">
        <v>48</v>
      </c>
      <c r="F241" s="91">
        <v>50</v>
      </c>
      <c r="G241" s="91">
        <v>60</v>
      </c>
      <c r="H241" s="91">
        <v>70</v>
      </c>
      <c r="I241" s="116"/>
      <c r="J241" s="218"/>
      <c r="K241" s="218"/>
      <c r="L241" s="218"/>
      <c r="M241" s="218"/>
    </row>
    <row r="242" spans="1:13" ht="60" customHeight="1" thickBot="1">
      <c r="A242" s="19" t="s">
        <v>244</v>
      </c>
      <c r="B242" s="20" t="s">
        <v>148</v>
      </c>
      <c r="C242" s="20" t="s">
        <v>34</v>
      </c>
      <c r="D242" s="91">
        <v>5131.7</v>
      </c>
      <c r="E242" s="91">
        <v>4500</v>
      </c>
      <c r="F242" s="91">
        <v>4400</v>
      </c>
      <c r="G242" s="91">
        <v>5000</v>
      </c>
      <c r="H242" s="91">
        <v>5000</v>
      </c>
      <c r="I242" s="117"/>
      <c r="J242" s="218"/>
      <c r="K242" s="218"/>
      <c r="L242" s="218"/>
      <c r="M242" s="218"/>
    </row>
    <row r="243" spans="1:13" ht="45.6" customHeight="1" thickBot="1">
      <c r="A243" s="19" t="s">
        <v>245</v>
      </c>
      <c r="B243" s="20" t="s">
        <v>149</v>
      </c>
      <c r="C243" s="20" t="s">
        <v>34</v>
      </c>
      <c r="D243" s="91">
        <v>1876.9</v>
      </c>
      <c r="E243" s="91">
        <v>1825.6</v>
      </c>
      <c r="F243" s="91">
        <v>1550</v>
      </c>
      <c r="G243" s="91">
        <v>1600</v>
      </c>
      <c r="H243" s="91">
        <v>1700</v>
      </c>
      <c r="I243" s="115"/>
      <c r="J243" s="218"/>
      <c r="K243" s="218"/>
      <c r="L243" s="218"/>
      <c r="M243" s="218"/>
    </row>
    <row r="244" spans="1:13" ht="40.200000000000003" thickBot="1">
      <c r="A244" s="19" t="s">
        <v>442</v>
      </c>
      <c r="B244" s="20" t="s">
        <v>150</v>
      </c>
      <c r="C244" s="20" t="s">
        <v>34</v>
      </c>
      <c r="D244" s="91">
        <v>688.1</v>
      </c>
      <c r="E244" s="91">
        <v>4340</v>
      </c>
      <c r="F244" s="91">
        <v>6500</v>
      </c>
      <c r="G244" s="91">
        <v>6000</v>
      </c>
      <c r="H244" s="91">
        <v>5200</v>
      </c>
      <c r="I244" s="117"/>
      <c r="J244" s="218"/>
      <c r="K244" s="218"/>
      <c r="L244" s="218"/>
      <c r="M244" s="218"/>
    </row>
    <row r="245" spans="1:13" ht="67.95" customHeight="1" thickBot="1">
      <c r="A245" s="19" t="s">
        <v>444</v>
      </c>
      <c r="B245" s="20" t="s">
        <v>446</v>
      </c>
      <c r="C245" s="20" t="s">
        <v>34</v>
      </c>
      <c r="D245" s="91">
        <v>44.5</v>
      </c>
      <c r="E245" s="91">
        <v>62</v>
      </c>
      <c r="F245" s="91">
        <v>62.7</v>
      </c>
      <c r="G245" s="91">
        <v>80</v>
      </c>
      <c r="H245" s="91">
        <v>100</v>
      </c>
      <c r="I245" s="116"/>
      <c r="J245" s="218"/>
      <c r="K245" s="218"/>
      <c r="L245" s="218"/>
      <c r="M245" s="218"/>
    </row>
    <row r="246" spans="1:13" ht="40.200000000000003" thickBot="1">
      <c r="A246" s="19" t="s">
        <v>445</v>
      </c>
      <c r="B246" s="20" t="s">
        <v>151</v>
      </c>
      <c r="C246" s="20" t="s">
        <v>34</v>
      </c>
      <c r="D246" s="91">
        <v>2728.2</v>
      </c>
      <c r="E246" s="91">
        <v>7700</v>
      </c>
      <c r="F246" s="91">
        <v>500</v>
      </c>
      <c r="G246" s="91">
        <v>739.2</v>
      </c>
      <c r="H246" s="91">
        <v>873.3</v>
      </c>
      <c r="I246" s="133"/>
      <c r="J246" s="218"/>
      <c r="K246" s="218"/>
      <c r="L246" s="218"/>
      <c r="M246" s="218"/>
    </row>
    <row r="247" spans="1:13" ht="40.200000000000003" thickBot="1">
      <c r="A247" s="60" t="s">
        <v>215</v>
      </c>
      <c r="B247" s="231" t="s">
        <v>152</v>
      </c>
      <c r="C247" s="231" t="s">
        <v>34</v>
      </c>
      <c r="D247" s="232">
        <v>87663.2</v>
      </c>
      <c r="E247" s="232">
        <v>146088.4</v>
      </c>
      <c r="F247" s="232">
        <v>4174.8999999999996</v>
      </c>
      <c r="G247" s="232">
        <v>978.3</v>
      </c>
      <c r="H247" s="232">
        <v>1009.6</v>
      </c>
      <c r="I247" s="135"/>
      <c r="J247" s="218"/>
      <c r="K247" s="218"/>
      <c r="L247" s="218"/>
      <c r="M247" s="218"/>
    </row>
    <row r="248" spans="1:13" ht="40.200000000000003" thickBot="1">
      <c r="A248" s="19" t="s">
        <v>246</v>
      </c>
      <c r="B248" s="20" t="s">
        <v>153</v>
      </c>
      <c r="C248" s="20" t="s">
        <v>34</v>
      </c>
      <c r="D248" s="91"/>
      <c r="E248" s="91"/>
      <c r="F248" s="91"/>
      <c r="G248" s="91"/>
      <c r="H248" s="91"/>
      <c r="I248" s="133"/>
      <c r="J248" s="218"/>
      <c r="K248" s="218"/>
      <c r="L248" s="218"/>
      <c r="M248" s="218"/>
    </row>
    <row r="249" spans="1:13" ht="40.200000000000003" thickBot="1">
      <c r="A249" s="19" t="s">
        <v>247</v>
      </c>
      <c r="B249" s="20" t="s">
        <v>154</v>
      </c>
      <c r="C249" s="20" t="s">
        <v>34</v>
      </c>
      <c r="D249" s="91">
        <v>85103.1</v>
      </c>
      <c r="E249" s="91">
        <v>144324.5</v>
      </c>
      <c r="F249" s="91">
        <v>3576.4</v>
      </c>
      <c r="G249" s="91"/>
      <c r="H249" s="91"/>
      <c r="I249" s="135"/>
      <c r="J249" s="218"/>
      <c r="K249" s="218"/>
      <c r="L249" s="218"/>
      <c r="M249" s="218"/>
    </row>
    <row r="250" spans="1:13" ht="30" customHeight="1" thickBot="1">
      <c r="A250" s="19" t="s">
        <v>248</v>
      </c>
      <c r="B250" s="20" t="s">
        <v>155</v>
      </c>
      <c r="C250" s="20" t="s">
        <v>34</v>
      </c>
      <c r="D250" s="91">
        <v>960.1</v>
      </c>
      <c r="E250" s="91">
        <v>973.9</v>
      </c>
      <c r="F250" s="91">
        <v>598.5</v>
      </c>
      <c r="G250" s="91">
        <v>978.3</v>
      </c>
      <c r="H250" s="91">
        <v>1009.6</v>
      </c>
      <c r="I250" s="133"/>
      <c r="J250" s="218"/>
      <c r="K250" s="218"/>
      <c r="L250" s="218"/>
      <c r="M250" s="218"/>
    </row>
    <row r="251" spans="1:13" ht="40.200000000000003" thickBot="1">
      <c r="A251" s="19" t="s">
        <v>249</v>
      </c>
      <c r="B251" s="20" t="s">
        <v>156</v>
      </c>
      <c r="C251" s="20" t="s">
        <v>34</v>
      </c>
      <c r="D251" s="91">
        <v>1600</v>
      </c>
      <c r="E251" s="91">
        <v>790</v>
      </c>
      <c r="F251" s="91"/>
      <c r="G251" s="91"/>
      <c r="H251" s="91"/>
      <c r="I251" s="135"/>
      <c r="J251" s="218"/>
      <c r="K251" s="218"/>
      <c r="L251" s="218"/>
      <c r="M251" s="218"/>
    </row>
    <row r="252" spans="1:13" ht="40.200000000000003" thickBot="1">
      <c r="A252" s="60">
        <v>2</v>
      </c>
      <c r="B252" s="231" t="s">
        <v>157</v>
      </c>
      <c r="C252" s="233" t="s">
        <v>34</v>
      </c>
      <c r="D252" s="234">
        <f>D253+D254+D255+D256+D257+D258+D259+D260+D261+D262</f>
        <v>201629.09999999998</v>
      </c>
      <c r="E252" s="234">
        <v>246551.7</v>
      </c>
      <c r="F252" s="234">
        <v>103526</v>
      </c>
      <c r="G252" s="234">
        <v>102777.7</v>
      </c>
      <c r="H252" s="234">
        <v>106066.6</v>
      </c>
      <c r="I252" s="140"/>
      <c r="J252" s="218"/>
      <c r="K252" s="218"/>
      <c r="L252" s="218"/>
      <c r="M252" s="218"/>
    </row>
    <row r="253" spans="1:13" ht="27.75" customHeight="1" thickBot="1">
      <c r="A253" s="19" t="s">
        <v>234</v>
      </c>
      <c r="B253" s="20" t="s">
        <v>158</v>
      </c>
      <c r="C253" s="55" t="s">
        <v>34</v>
      </c>
      <c r="D253" s="89">
        <v>26437</v>
      </c>
      <c r="E253" s="89">
        <v>27614.6</v>
      </c>
      <c r="F253" s="89">
        <v>22585.3</v>
      </c>
      <c r="G253" s="89">
        <v>26444.9</v>
      </c>
      <c r="H253" s="89">
        <v>27929.8</v>
      </c>
      <c r="I253" s="142"/>
      <c r="J253" s="218"/>
      <c r="K253" s="218"/>
      <c r="L253" s="218"/>
      <c r="M253" s="218"/>
    </row>
    <row r="254" spans="1:13" ht="40.200000000000003" thickBot="1">
      <c r="A254" s="19" t="s">
        <v>235</v>
      </c>
      <c r="B254" s="20" t="s">
        <v>159</v>
      </c>
      <c r="C254" s="20" t="s">
        <v>34</v>
      </c>
      <c r="D254" s="89">
        <v>412.6</v>
      </c>
      <c r="E254" s="89">
        <v>375.4</v>
      </c>
      <c r="F254" s="89">
        <v>0</v>
      </c>
      <c r="G254" s="89">
        <v>464.8</v>
      </c>
      <c r="H254" s="89">
        <v>479.7</v>
      </c>
      <c r="I254" s="133"/>
      <c r="J254" s="218"/>
      <c r="K254" s="218"/>
      <c r="L254" s="218"/>
      <c r="M254" s="218"/>
    </row>
    <row r="255" spans="1:13" ht="53.4" thickBot="1">
      <c r="A255" s="19" t="s">
        <v>236</v>
      </c>
      <c r="B255" s="20" t="s">
        <v>160</v>
      </c>
      <c r="C255" s="20" t="s">
        <v>34</v>
      </c>
      <c r="D255" s="89">
        <v>278.7</v>
      </c>
      <c r="E255" s="89">
        <v>540</v>
      </c>
      <c r="F255" s="89">
        <v>500.3</v>
      </c>
      <c r="G255" s="89">
        <v>300</v>
      </c>
      <c r="H255" s="89">
        <v>300</v>
      </c>
      <c r="I255" s="135"/>
      <c r="J255" s="218"/>
      <c r="K255" s="218"/>
      <c r="L255" s="218"/>
      <c r="M255" s="218"/>
    </row>
    <row r="256" spans="1:13" ht="29.25" customHeight="1" thickBot="1">
      <c r="A256" s="19" t="s">
        <v>237</v>
      </c>
      <c r="B256" s="20" t="s">
        <v>161</v>
      </c>
      <c r="C256" s="20" t="s">
        <v>34</v>
      </c>
      <c r="D256" s="89">
        <v>22339.7</v>
      </c>
      <c r="E256" s="89">
        <v>28250</v>
      </c>
      <c r="F256" s="89">
        <v>9528</v>
      </c>
      <c r="G256" s="89">
        <v>10186.9</v>
      </c>
      <c r="H256" s="89">
        <v>10768.8</v>
      </c>
      <c r="I256" s="133"/>
      <c r="J256" s="218"/>
      <c r="K256" s="218"/>
      <c r="L256" s="218"/>
      <c r="M256" s="218"/>
    </row>
    <row r="257" spans="1:13" ht="18" customHeight="1" thickBot="1">
      <c r="A257" s="19" t="s">
        <v>250</v>
      </c>
      <c r="B257" s="20" t="s">
        <v>162</v>
      </c>
      <c r="C257" s="20" t="s">
        <v>34</v>
      </c>
      <c r="D257" s="89">
        <v>107305.3</v>
      </c>
      <c r="E257" s="89">
        <v>146900</v>
      </c>
      <c r="F257" s="89">
        <v>27668.400000000001</v>
      </c>
      <c r="G257" s="89">
        <v>22781.599999999999</v>
      </c>
      <c r="H257" s="89">
        <v>22948.799999999999</v>
      </c>
      <c r="I257" s="135"/>
      <c r="J257" s="218"/>
      <c r="K257" s="218"/>
      <c r="L257" s="218"/>
      <c r="M257" s="218"/>
    </row>
    <row r="258" spans="1:13" ht="40.200000000000003" thickBot="1">
      <c r="A258" s="19" t="s">
        <v>251</v>
      </c>
      <c r="B258" s="20" t="s">
        <v>343</v>
      </c>
      <c r="C258" s="20" t="s">
        <v>34</v>
      </c>
      <c r="D258" s="89">
        <v>309.2</v>
      </c>
      <c r="E258" s="89">
        <v>316.7</v>
      </c>
      <c r="F258" s="89">
        <v>400</v>
      </c>
      <c r="G258" s="89">
        <v>400</v>
      </c>
      <c r="H258" s="89">
        <v>400</v>
      </c>
      <c r="I258" s="133"/>
      <c r="J258" s="218"/>
      <c r="K258" s="218"/>
      <c r="L258" s="218"/>
      <c r="M258" s="218"/>
    </row>
    <row r="259" spans="1:13" ht="28.5" customHeight="1" thickBot="1">
      <c r="A259" s="19" t="s">
        <v>252</v>
      </c>
      <c r="B259" s="20" t="s">
        <v>344</v>
      </c>
      <c r="C259" s="20" t="s">
        <v>34</v>
      </c>
      <c r="D259" s="89">
        <v>32239.3</v>
      </c>
      <c r="E259" s="89">
        <v>31270</v>
      </c>
      <c r="F259" s="89">
        <v>25354</v>
      </c>
      <c r="G259" s="89">
        <v>25660.799999999999</v>
      </c>
      <c r="H259" s="89">
        <v>24931.7</v>
      </c>
      <c r="I259" s="135"/>
      <c r="J259" s="218"/>
      <c r="K259" s="218"/>
      <c r="L259" s="218"/>
      <c r="M259" s="218"/>
    </row>
    <row r="260" spans="1:13" ht="24.75" customHeight="1" thickBot="1">
      <c r="A260" s="19" t="s">
        <v>253</v>
      </c>
      <c r="B260" s="20" t="s">
        <v>345</v>
      </c>
      <c r="C260" s="20" t="s">
        <v>34</v>
      </c>
      <c r="D260" s="89">
        <v>156.4</v>
      </c>
      <c r="E260" s="89">
        <v>385</v>
      </c>
      <c r="F260" s="89">
        <v>500</v>
      </c>
      <c r="G260" s="89">
        <v>500</v>
      </c>
      <c r="H260" s="89">
        <v>500</v>
      </c>
      <c r="I260" s="133"/>
      <c r="J260" s="218"/>
      <c r="K260" s="218"/>
      <c r="L260" s="218"/>
      <c r="M260" s="218"/>
    </row>
    <row r="261" spans="1:13" ht="40.200000000000003" thickBot="1">
      <c r="A261" s="19" t="s">
        <v>254</v>
      </c>
      <c r="B261" s="20" t="s">
        <v>346</v>
      </c>
      <c r="C261" s="20" t="s">
        <v>34</v>
      </c>
      <c r="D261" s="89">
        <v>12150.9</v>
      </c>
      <c r="E261" s="89">
        <v>10900</v>
      </c>
      <c r="F261" s="89">
        <v>16990</v>
      </c>
      <c r="G261" s="89">
        <v>16038.7</v>
      </c>
      <c r="H261" s="89">
        <v>15807.8</v>
      </c>
      <c r="I261" s="135"/>
      <c r="J261" s="218"/>
      <c r="K261" s="218"/>
      <c r="L261" s="218"/>
      <c r="M261" s="218"/>
    </row>
    <row r="262" spans="1:13" ht="27.75" customHeight="1" thickBot="1">
      <c r="A262" s="19" t="s">
        <v>255</v>
      </c>
      <c r="B262" s="20" t="s">
        <v>163</v>
      </c>
      <c r="C262" s="20" t="s">
        <v>34</v>
      </c>
      <c r="D262" s="89"/>
      <c r="E262" s="89">
        <v>0</v>
      </c>
      <c r="F262" s="89">
        <v>0</v>
      </c>
      <c r="G262" s="89">
        <v>0</v>
      </c>
      <c r="H262" s="89">
        <v>0</v>
      </c>
      <c r="I262" s="133"/>
      <c r="J262" s="218"/>
      <c r="K262" s="218"/>
      <c r="L262" s="218"/>
      <c r="M262" s="218"/>
    </row>
    <row r="263" spans="1:13" ht="40.200000000000003" thickBot="1">
      <c r="A263" s="19">
        <v>3</v>
      </c>
      <c r="B263" s="20" t="s">
        <v>164</v>
      </c>
      <c r="C263" s="55" t="s">
        <v>34</v>
      </c>
      <c r="D263" s="89">
        <f>D226-D252</f>
        <v>-19353.899999999965</v>
      </c>
      <c r="E263" s="89">
        <f t="shared" ref="E263:H263" si="5">E226-E252</f>
        <v>-7506.3000000000175</v>
      </c>
      <c r="F263" s="89">
        <f t="shared" si="5"/>
        <v>-8974</v>
      </c>
      <c r="G263" s="89">
        <f t="shared" si="5"/>
        <v>-9170.1999999999971</v>
      </c>
      <c r="H263" s="89">
        <f t="shared" si="5"/>
        <v>-9463.7000000000116</v>
      </c>
      <c r="I263" s="135"/>
      <c r="J263" s="218"/>
      <c r="K263" s="218"/>
      <c r="L263" s="218"/>
      <c r="M263" s="218"/>
    </row>
    <row r="264" spans="1:13" ht="40.200000000000003" thickBot="1">
      <c r="A264" s="19" t="s">
        <v>272</v>
      </c>
      <c r="B264" s="235" t="s">
        <v>326</v>
      </c>
      <c r="C264" s="20" t="s">
        <v>34</v>
      </c>
      <c r="D264" s="91"/>
      <c r="E264" s="91"/>
      <c r="F264" s="91"/>
      <c r="G264" s="91"/>
      <c r="H264" s="91"/>
      <c r="I264" s="20" t="s">
        <v>328</v>
      </c>
      <c r="J264" s="218"/>
      <c r="K264" s="218"/>
      <c r="L264" s="218"/>
      <c r="M264" s="218"/>
    </row>
    <row r="265" spans="1:13" ht="43.5" customHeight="1" thickBot="1">
      <c r="A265" s="236" t="s">
        <v>427</v>
      </c>
      <c r="B265" s="236"/>
      <c r="C265" s="236"/>
      <c r="D265" s="236"/>
      <c r="E265" s="236"/>
      <c r="F265" s="236"/>
      <c r="G265" s="236"/>
      <c r="H265" s="236"/>
      <c r="I265" s="236"/>
      <c r="J265" s="218"/>
      <c r="K265" s="218"/>
      <c r="L265" s="218"/>
      <c r="M265" s="218"/>
    </row>
    <row r="266" spans="1:13" ht="15" thickBot="1">
      <c r="A266" s="162" t="s">
        <v>0</v>
      </c>
      <c r="B266" s="164" t="s">
        <v>1</v>
      </c>
      <c r="C266" s="164" t="s">
        <v>2</v>
      </c>
      <c r="D266" s="58" t="s">
        <v>3</v>
      </c>
      <c r="E266" s="164" t="s">
        <v>434</v>
      </c>
      <c r="F266" s="166" t="s">
        <v>6</v>
      </c>
      <c r="G266" s="167"/>
      <c r="H266" s="168"/>
      <c r="I266" s="164" t="s">
        <v>7</v>
      </c>
      <c r="J266" s="218"/>
      <c r="K266" s="218"/>
      <c r="L266" s="218"/>
      <c r="M266" s="218"/>
    </row>
    <row r="267" spans="1:13" ht="24" customHeight="1" thickBot="1">
      <c r="A267" s="163"/>
      <c r="B267" s="165"/>
      <c r="C267" s="165"/>
      <c r="D267" s="59">
        <v>2015</v>
      </c>
      <c r="E267" s="165"/>
      <c r="F267" s="59">
        <v>2017</v>
      </c>
      <c r="G267" s="59">
        <v>2018</v>
      </c>
      <c r="H267" s="59">
        <v>2019</v>
      </c>
      <c r="I267" s="165"/>
      <c r="J267" s="218"/>
      <c r="K267" s="218"/>
      <c r="L267" s="218"/>
      <c r="M267" s="218"/>
    </row>
    <row r="268" spans="1:13" ht="15" thickBot="1">
      <c r="A268" s="60" t="s">
        <v>125</v>
      </c>
      <c r="B268" s="205" t="s">
        <v>175</v>
      </c>
      <c r="C268" s="237"/>
      <c r="D268" s="237"/>
      <c r="E268" s="237"/>
      <c r="F268" s="237"/>
      <c r="G268" s="237"/>
      <c r="H268" s="237"/>
      <c r="I268" s="207"/>
      <c r="J268" s="218"/>
      <c r="K268" s="218"/>
      <c r="L268" s="218"/>
      <c r="M268" s="218"/>
    </row>
    <row r="269" spans="1:13" ht="53.4" thickBot="1">
      <c r="A269" s="19">
        <v>1</v>
      </c>
      <c r="B269" s="20" t="s">
        <v>176</v>
      </c>
      <c r="C269" s="20"/>
      <c r="D269" s="91"/>
      <c r="E269" s="91"/>
      <c r="F269" s="91"/>
      <c r="G269" s="91"/>
      <c r="H269" s="91"/>
      <c r="I269" s="133" t="s">
        <v>447</v>
      </c>
      <c r="J269" s="218"/>
      <c r="K269" s="218"/>
      <c r="L269" s="218"/>
      <c r="M269" s="218"/>
    </row>
    <row r="270" spans="1:13" ht="15" thickBot="1">
      <c r="A270" s="19" t="s">
        <v>214</v>
      </c>
      <c r="B270" s="20" t="s">
        <v>177</v>
      </c>
      <c r="C270" s="20" t="s">
        <v>178</v>
      </c>
      <c r="D270" s="91"/>
      <c r="E270" s="91"/>
      <c r="F270" s="91"/>
      <c r="G270" s="91"/>
      <c r="H270" s="91"/>
      <c r="I270" s="134"/>
      <c r="J270" s="218"/>
      <c r="K270" s="218"/>
      <c r="L270" s="218"/>
      <c r="M270" s="218"/>
    </row>
    <row r="271" spans="1:13" ht="15" thickBot="1">
      <c r="A271" s="19" t="s">
        <v>215</v>
      </c>
      <c r="B271" s="20" t="s">
        <v>179</v>
      </c>
      <c r="C271" s="20" t="s">
        <v>178</v>
      </c>
      <c r="D271" s="91"/>
      <c r="E271" s="91"/>
      <c r="F271" s="91"/>
      <c r="G271" s="91"/>
      <c r="H271" s="91"/>
      <c r="I271" s="134"/>
      <c r="J271" s="218"/>
      <c r="K271" s="218"/>
      <c r="L271" s="218"/>
      <c r="M271" s="218"/>
    </row>
    <row r="272" spans="1:13" ht="28.5" customHeight="1" thickBot="1">
      <c r="A272" s="40" t="s">
        <v>216</v>
      </c>
      <c r="B272" s="10" t="s">
        <v>180</v>
      </c>
      <c r="C272" s="10" t="s">
        <v>178</v>
      </c>
      <c r="D272" s="91"/>
      <c r="E272" s="91"/>
      <c r="F272" s="91"/>
      <c r="G272" s="91"/>
      <c r="H272" s="91"/>
      <c r="I272" s="134"/>
      <c r="J272" s="218"/>
      <c r="K272" s="218"/>
      <c r="L272" s="218"/>
      <c r="M272" s="218"/>
    </row>
    <row r="273" spans="1:13" ht="39.75" customHeight="1" thickBot="1">
      <c r="A273" s="40" t="s">
        <v>217</v>
      </c>
      <c r="B273" s="10" t="s">
        <v>181</v>
      </c>
      <c r="C273" s="10" t="s">
        <v>324</v>
      </c>
      <c r="D273" s="91"/>
      <c r="E273" s="91"/>
      <c r="F273" s="91"/>
      <c r="G273" s="91"/>
      <c r="H273" s="91"/>
      <c r="I273" s="134"/>
      <c r="J273" s="218"/>
      <c r="K273" s="218"/>
      <c r="L273" s="218"/>
      <c r="M273" s="218"/>
    </row>
    <row r="274" spans="1:13" ht="30" customHeight="1" thickBot="1">
      <c r="A274" s="19" t="s">
        <v>218</v>
      </c>
      <c r="B274" s="20" t="s">
        <v>182</v>
      </c>
      <c r="C274" s="20" t="s">
        <v>171</v>
      </c>
      <c r="D274" s="91"/>
      <c r="E274" s="91"/>
      <c r="F274" s="91"/>
      <c r="G274" s="91"/>
      <c r="H274" s="91"/>
      <c r="I274" s="134"/>
      <c r="J274" s="218"/>
      <c r="K274" s="218"/>
      <c r="L274" s="218"/>
      <c r="M274" s="218"/>
    </row>
    <row r="275" spans="1:13" ht="45.75" customHeight="1" thickBot="1">
      <c r="A275" s="19" t="s">
        <v>219</v>
      </c>
      <c r="B275" s="20" t="s">
        <v>183</v>
      </c>
      <c r="C275" s="20"/>
      <c r="D275" s="91"/>
      <c r="E275" s="91"/>
      <c r="F275" s="91"/>
      <c r="G275" s="91"/>
      <c r="H275" s="91"/>
      <c r="I275" s="135"/>
      <c r="J275" s="218"/>
      <c r="K275" s="218"/>
      <c r="L275" s="218"/>
      <c r="M275" s="218"/>
    </row>
    <row r="276" spans="1:13" ht="40.200000000000003" thickBot="1">
      <c r="A276" s="19">
        <v>2</v>
      </c>
      <c r="B276" s="20" t="s">
        <v>184</v>
      </c>
      <c r="C276" s="20" t="s">
        <v>19</v>
      </c>
      <c r="D276" s="91">
        <v>512</v>
      </c>
      <c r="E276" s="91"/>
      <c r="F276" s="91"/>
      <c r="G276" s="91"/>
      <c r="H276" s="91"/>
      <c r="I276" s="133" t="s">
        <v>448</v>
      </c>
      <c r="J276" s="218"/>
      <c r="K276" s="218"/>
      <c r="L276" s="218"/>
      <c r="M276" s="218"/>
    </row>
    <row r="277" spans="1:13" ht="30.75" customHeight="1" thickBot="1">
      <c r="A277" s="19">
        <v>3</v>
      </c>
      <c r="B277" s="20" t="s">
        <v>185</v>
      </c>
      <c r="C277" s="20" t="s">
        <v>19</v>
      </c>
      <c r="D277" s="89">
        <v>783</v>
      </c>
      <c r="E277" s="89">
        <f t="shared" ref="E277:H277" si="6">E278+E279+E280+E281</f>
        <v>0</v>
      </c>
      <c r="F277" s="89">
        <f t="shared" si="6"/>
        <v>0</v>
      </c>
      <c r="G277" s="89">
        <f t="shared" si="6"/>
        <v>0</v>
      </c>
      <c r="H277" s="89">
        <f t="shared" si="6"/>
        <v>0</v>
      </c>
      <c r="I277" s="134"/>
      <c r="J277" s="218"/>
      <c r="K277" s="218"/>
      <c r="L277" s="218"/>
      <c r="M277" s="218"/>
    </row>
    <row r="278" spans="1:13" ht="15" thickBot="1">
      <c r="A278" s="19" t="s">
        <v>220</v>
      </c>
      <c r="B278" s="20" t="s">
        <v>186</v>
      </c>
      <c r="C278" s="20" t="s">
        <v>19</v>
      </c>
      <c r="D278" s="89">
        <v>783</v>
      </c>
      <c r="E278" s="89"/>
      <c r="F278" s="89"/>
      <c r="G278" s="89"/>
      <c r="H278" s="89"/>
      <c r="I278" s="134"/>
      <c r="J278" s="218"/>
      <c r="K278" s="218"/>
      <c r="L278" s="218"/>
      <c r="M278" s="218"/>
    </row>
    <row r="279" spans="1:13" ht="27" thickBot="1">
      <c r="A279" s="19" t="s">
        <v>221</v>
      </c>
      <c r="B279" s="20" t="s">
        <v>187</v>
      </c>
      <c r="C279" s="20" t="s">
        <v>19</v>
      </c>
      <c r="D279" s="89"/>
      <c r="E279" s="89"/>
      <c r="F279" s="89"/>
      <c r="G279" s="89"/>
      <c r="H279" s="89"/>
      <c r="I279" s="134"/>
      <c r="J279" s="218"/>
      <c r="K279" s="218"/>
      <c r="L279" s="218"/>
      <c r="M279" s="218"/>
    </row>
    <row r="280" spans="1:13" ht="27" thickBot="1">
      <c r="A280" s="19" t="s">
        <v>222</v>
      </c>
      <c r="B280" s="20" t="s">
        <v>188</v>
      </c>
      <c r="C280" s="20" t="s">
        <v>19</v>
      </c>
      <c r="D280" s="89"/>
      <c r="E280" s="89"/>
      <c r="F280" s="89"/>
      <c r="G280" s="89"/>
      <c r="H280" s="89"/>
      <c r="I280" s="134"/>
      <c r="J280" s="218"/>
      <c r="K280" s="218"/>
      <c r="L280" s="218"/>
      <c r="M280" s="218"/>
    </row>
    <row r="281" spans="1:13" ht="27" thickBot="1">
      <c r="A281" s="19" t="s">
        <v>223</v>
      </c>
      <c r="B281" s="20" t="s">
        <v>189</v>
      </c>
      <c r="C281" s="20" t="s">
        <v>19</v>
      </c>
      <c r="D281" s="89"/>
      <c r="E281" s="89"/>
      <c r="F281" s="89"/>
      <c r="G281" s="89"/>
      <c r="H281" s="89"/>
      <c r="I281" s="135"/>
      <c r="J281" s="218"/>
      <c r="K281" s="218"/>
      <c r="L281" s="218"/>
      <c r="M281" s="218"/>
    </row>
    <row r="282" spans="1:13" ht="27" thickBot="1">
      <c r="A282" s="19">
        <v>4</v>
      </c>
      <c r="B282" s="20" t="s">
        <v>190</v>
      </c>
      <c r="C282" s="20" t="s">
        <v>19</v>
      </c>
      <c r="D282" s="89">
        <f>D283+D284</f>
        <v>0</v>
      </c>
      <c r="E282" s="89">
        <f t="shared" ref="E282:H282" si="7">E283+E284</f>
        <v>0</v>
      </c>
      <c r="F282" s="89">
        <f t="shared" si="7"/>
        <v>0</v>
      </c>
      <c r="G282" s="89">
        <f t="shared" si="7"/>
        <v>0</v>
      </c>
      <c r="H282" s="89">
        <f t="shared" si="7"/>
        <v>0</v>
      </c>
      <c r="I282" s="133" t="s">
        <v>191</v>
      </c>
      <c r="J282" s="218"/>
      <c r="K282" s="218"/>
      <c r="L282" s="218"/>
      <c r="M282" s="218"/>
    </row>
    <row r="283" spans="1:13" ht="15" customHeight="1" thickBot="1">
      <c r="A283" s="19" t="s">
        <v>256</v>
      </c>
      <c r="B283" s="20" t="s">
        <v>188</v>
      </c>
      <c r="C283" s="20" t="s">
        <v>19</v>
      </c>
      <c r="D283" s="89"/>
      <c r="E283" s="89"/>
      <c r="F283" s="89"/>
      <c r="G283" s="89"/>
      <c r="H283" s="89"/>
      <c r="I283" s="134"/>
      <c r="J283" s="218"/>
      <c r="K283" s="218"/>
      <c r="L283" s="218"/>
      <c r="M283" s="218"/>
    </row>
    <row r="284" spans="1:13" ht="15" customHeight="1" thickBot="1">
      <c r="A284" s="19" t="s">
        <v>257</v>
      </c>
      <c r="B284" s="20" t="s">
        <v>192</v>
      </c>
      <c r="C284" s="20" t="s">
        <v>19</v>
      </c>
      <c r="D284" s="91"/>
      <c r="E284" s="91"/>
      <c r="F284" s="91"/>
      <c r="G284" s="91"/>
      <c r="H284" s="91"/>
      <c r="I284" s="135"/>
      <c r="J284" s="218"/>
      <c r="K284" s="218"/>
      <c r="L284" s="218"/>
      <c r="M284" s="218"/>
    </row>
    <row r="285" spans="1:13" ht="29.25" customHeight="1" thickBot="1">
      <c r="A285" s="19">
        <v>5</v>
      </c>
      <c r="B285" s="20" t="s">
        <v>193</v>
      </c>
      <c r="C285" s="20"/>
      <c r="D285" s="91"/>
      <c r="E285" s="91"/>
      <c r="F285" s="91"/>
      <c r="G285" s="91"/>
      <c r="H285" s="91"/>
      <c r="I285" s="133" t="s">
        <v>194</v>
      </c>
      <c r="J285" s="218"/>
      <c r="K285" s="218"/>
      <c r="L285" s="218"/>
      <c r="M285" s="218"/>
    </row>
    <row r="286" spans="1:13" ht="40.200000000000003" thickBot="1">
      <c r="A286" s="19" t="s">
        <v>258</v>
      </c>
      <c r="B286" s="20" t="s">
        <v>195</v>
      </c>
      <c r="C286" s="20" t="s">
        <v>196</v>
      </c>
      <c r="D286" s="91"/>
      <c r="E286" s="91"/>
      <c r="F286" s="91"/>
      <c r="G286" s="91"/>
      <c r="H286" s="91"/>
      <c r="I286" s="134"/>
      <c r="J286" s="218"/>
      <c r="K286" s="218"/>
      <c r="L286" s="218"/>
      <c r="M286" s="218"/>
    </row>
    <row r="287" spans="1:13" ht="53.4" thickBot="1">
      <c r="A287" s="19" t="s">
        <v>259</v>
      </c>
      <c r="B287" s="20" t="s">
        <v>197</v>
      </c>
      <c r="C287" s="20" t="s">
        <v>198</v>
      </c>
      <c r="D287" s="91"/>
      <c r="E287" s="91"/>
      <c r="F287" s="91"/>
      <c r="G287" s="91"/>
      <c r="H287" s="91"/>
      <c r="I287" s="134"/>
      <c r="J287" s="218"/>
      <c r="K287" s="218"/>
      <c r="L287" s="218"/>
      <c r="M287" s="218"/>
    </row>
    <row r="288" spans="1:13" ht="53.4" thickBot="1">
      <c r="A288" s="19" t="s">
        <v>260</v>
      </c>
      <c r="B288" s="20" t="s">
        <v>199</v>
      </c>
      <c r="C288" s="20" t="s">
        <v>198</v>
      </c>
      <c r="D288" s="91"/>
      <c r="E288" s="91"/>
      <c r="F288" s="91"/>
      <c r="G288" s="91"/>
      <c r="H288" s="91"/>
      <c r="I288" s="134"/>
      <c r="J288" s="218"/>
      <c r="K288" s="218"/>
      <c r="L288" s="218"/>
      <c r="M288" s="218"/>
    </row>
    <row r="289" spans="1:13" ht="40.200000000000003" thickBot="1">
      <c r="A289" s="19" t="s">
        <v>261</v>
      </c>
      <c r="B289" s="20" t="s">
        <v>200</v>
      </c>
      <c r="C289" s="20" t="s">
        <v>201</v>
      </c>
      <c r="D289" s="91"/>
      <c r="E289" s="91"/>
      <c r="F289" s="91"/>
      <c r="G289" s="91"/>
      <c r="H289" s="91"/>
      <c r="I289" s="134"/>
      <c r="J289" s="218"/>
      <c r="K289" s="218"/>
      <c r="L289" s="218"/>
      <c r="M289" s="218"/>
    </row>
    <row r="290" spans="1:13" ht="40.200000000000003" thickBot="1">
      <c r="A290" s="19" t="s">
        <v>262</v>
      </c>
      <c r="B290" s="20" t="s">
        <v>202</v>
      </c>
      <c r="C290" s="20" t="s">
        <v>201</v>
      </c>
      <c r="D290" s="91"/>
      <c r="E290" s="91"/>
      <c r="F290" s="91"/>
      <c r="G290" s="91"/>
      <c r="H290" s="91"/>
      <c r="I290" s="134"/>
      <c r="J290" s="218"/>
      <c r="K290" s="218"/>
      <c r="L290" s="218"/>
      <c r="M290" s="218"/>
    </row>
    <row r="291" spans="1:13" ht="53.4" thickBot="1">
      <c r="A291" s="19" t="s">
        <v>263</v>
      </c>
      <c r="B291" s="20" t="s">
        <v>203</v>
      </c>
      <c r="C291" s="20" t="s">
        <v>204</v>
      </c>
      <c r="D291" s="91"/>
      <c r="E291" s="91"/>
      <c r="F291" s="91"/>
      <c r="G291" s="91"/>
      <c r="H291" s="91"/>
      <c r="I291" s="134"/>
      <c r="J291" s="218"/>
      <c r="K291" s="218"/>
      <c r="L291" s="218"/>
      <c r="M291" s="218"/>
    </row>
    <row r="292" spans="1:13" ht="40.200000000000003" thickBot="1">
      <c r="A292" s="19" t="s">
        <v>264</v>
      </c>
      <c r="B292" s="20" t="s">
        <v>205</v>
      </c>
      <c r="C292" s="20" t="s">
        <v>206</v>
      </c>
      <c r="D292" s="91"/>
      <c r="E292" s="91"/>
      <c r="F292" s="91"/>
      <c r="G292" s="91"/>
      <c r="H292" s="91"/>
      <c r="I292" s="134"/>
      <c r="J292" s="218"/>
      <c r="K292" s="218"/>
      <c r="L292" s="218"/>
      <c r="M292" s="218"/>
    </row>
    <row r="293" spans="1:13" ht="40.200000000000003" thickBot="1">
      <c r="A293" s="19" t="s">
        <v>265</v>
      </c>
      <c r="B293" s="20" t="s">
        <v>207</v>
      </c>
      <c r="C293" s="20" t="s">
        <v>206</v>
      </c>
      <c r="D293" s="91"/>
      <c r="E293" s="91"/>
      <c r="F293" s="91"/>
      <c r="G293" s="91"/>
      <c r="H293" s="91"/>
      <c r="I293" s="134"/>
      <c r="J293" s="218"/>
      <c r="K293" s="218"/>
      <c r="L293" s="218"/>
      <c r="M293" s="218"/>
    </row>
    <row r="294" spans="1:13" ht="53.4" thickBot="1">
      <c r="A294" s="19" t="s">
        <v>266</v>
      </c>
      <c r="B294" s="20" t="s">
        <v>208</v>
      </c>
      <c r="C294" s="20" t="s">
        <v>209</v>
      </c>
      <c r="D294" s="91"/>
      <c r="E294" s="91"/>
      <c r="F294" s="91"/>
      <c r="G294" s="91"/>
      <c r="H294" s="91"/>
      <c r="I294" s="135"/>
      <c r="J294" s="218"/>
      <c r="K294" s="218"/>
      <c r="L294" s="218"/>
      <c r="M294" s="218"/>
    </row>
    <row r="295" spans="1:13" ht="52.5" customHeight="1" thickBot="1">
      <c r="A295" s="19">
        <v>6</v>
      </c>
      <c r="B295" s="20" t="s">
        <v>210</v>
      </c>
      <c r="C295" s="20" t="s">
        <v>211</v>
      </c>
      <c r="D295" s="20"/>
      <c r="E295" s="20"/>
      <c r="F295" s="20"/>
      <c r="G295" s="20"/>
      <c r="H295" s="20"/>
      <c r="I295" s="20" t="s">
        <v>397</v>
      </c>
      <c r="J295" s="218"/>
      <c r="K295" s="218"/>
      <c r="L295" s="218"/>
      <c r="M295" s="218"/>
    </row>
    <row r="296" spans="1:13" ht="16.5" customHeight="1"/>
    <row r="297" spans="1:13" ht="32.25" customHeight="1">
      <c r="A297" s="119" t="s">
        <v>212</v>
      </c>
      <c r="B297" s="119"/>
      <c r="C297" s="119"/>
      <c r="D297" s="119"/>
      <c r="E297" s="119"/>
      <c r="F297" s="119"/>
      <c r="G297" s="119"/>
      <c r="H297" s="119"/>
      <c r="I297" s="119"/>
    </row>
    <row r="298" spans="1:13" ht="42.75" customHeight="1">
      <c r="A298" s="119" t="s">
        <v>323</v>
      </c>
      <c r="B298" s="119"/>
      <c r="C298" s="119"/>
      <c r="D298" s="119"/>
      <c r="E298" s="119"/>
      <c r="F298" s="119"/>
      <c r="G298" s="119"/>
      <c r="H298" s="119"/>
      <c r="I298" s="119"/>
    </row>
    <row r="299" spans="1:13" ht="60" customHeight="1">
      <c r="A299" s="119" t="s">
        <v>213</v>
      </c>
      <c r="B299" s="119"/>
      <c r="C299" s="119"/>
      <c r="D299" s="119"/>
      <c r="E299" s="119"/>
      <c r="F299" s="119"/>
      <c r="G299" s="119"/>
      <c r="H299" s="119"/>
      <c r="I299" s="119"/>
    </row>
    <row r="300" spans="1:13">
      <c r="A300" s="25"/>
      <c r="B300" s="25"/>
      <c r="C300" s="25"/>
      <c r="D300" s="25"/>
      <c r="E300" s="25"/>
      <c r="F300" s="25"/>
      <c r="G300" s="25"/>
      <c r="H300" s="25"/>
      <c r="I300" s="25"/>
    </row>
  </sheetData>
  <mergeCells count="179">
    <mergeCell ref="J189:K189"/>
    <mergeCell ref="I105:I110"/>
    <mergeCell ref="I114:I119"/>
    <mergeCell ref="K190:L190"/>
    <mergeCell ref="A120:I120"/>
    <mergeCell ref="A121:A122"/>
    <mergeCell ref="B121:B122"/>
    <mergeCell ref="C121:C122"/>
    <mergeCell ref="E121:E122"/>
    <mergeCell ref="A116:A117"/>
    <mergeCell ref="A118:A119"/>
    <mergeCell ref="B161:I161"/>
    <mergeCell ref="I162:I164"/>
    <mergeCell ref="I168:I170"/>
    <mergeCell ref="A158:I158"/>
    <mergeCell ref="A159:A160"/>
    <mergeCell ref="B159:B160"/>
    <mergeCell ref="C159:C160"/>
    <mergeCell ref="E159:E160"/>
    <mergeCell ref="I111:I113"/>
    <mergeCell ref="F121:H121"/>
    <mergeCell ref="A114:A115"/>
    <mergeCell ref="F159:H159"/>
    <mergeCell ref="I159:I160"/>
    <mergeCell ref="J2:K2"/>
    <mergeCell ref="K3:L3"/>
    <mergeCell ref="J9:K9"/>
    <mergeCell ref="K10:L10"/>
    <mergeCell ref="C22:C23"/>
    <mergeCell ref="E22:E23"/>
    <mergeCell ref="F22:H22"/>
    <mergeCell ref="I22:I23"/>
    <mergeCell ref="I101:I103"/>
    <mergeCell ref="I98:I100"/>
    <mergeCell ref="C3:C4"/>
    <mergeCell ref="J49:K49"/>
    <mergeCell ref="K50:L50"/>
    <mergeCell ref="J16:K16"/>
    <mergeCell ref="K17:L17"/>
    <mergeCell ref="A94:I94"/>
    <mergeCell ref="A95:A96"/>
    <mergeCell ref="B95:B96"/>
    <mergeCell ref="C95:C96"/>
    <mergeCell ref="A67:A69"/>
    <mergeCell ref="A70:A72"/>
    <mergeCell ref="A64:A66"/>
    <mergeCell ref="A73:A75"/>
    <mergeCell ref="A76:A78"/>
    <mergeCell ref="A79:A81"/>
    <mergeCell ref="B38:I38"/>
    <mergeCell ref="A49:A51"/>
    <mergeCell ref="A39:A41"/>
    <mergeCell ref="A52:A54"/>
    <mergeCell ref="A55:A57"/>
    <mergeCell ref="A98:A100"/>
    <mergeCell ref="A101:A103"/>
    <mergeCell ref="A111:A113"/>
    <mergeCell ref="A82:A84"/>
    <mergeCell ref="A85:A87"/>
    <mergeCell ref="A88:A90"/>
    <mergeCell ref="A91:A93"/>
    <mergeCell ref="I49:I90"/>
    <mergeCell ref="A58:A60"/>
    <mergeCell ref="A61:A63"/>
    <mergeCell ref="I203:I206"/>
    <mergeCell ref="I200:I201"/>
    <mergeCell ref="A203:A206"/>
    <mergeCell ref="E203:E204"/>
    <mergeCell ref="F203:F204"/>
    <mergeCell ref="G203:G204"/>
    <mergeCell ref="H203:H204"/>
    <mergeCell ref="A162:A164"/>
    <mergeCell ref="A165:A167"/>
    <mergeCell ref="A168:A170"/>
    <mergeCell ref="A175:A177"/>
    <mergeCell ref="C172:C173"/>
    <mergeCell ref="A171:I171"/>
    <mergeCell ref="I165:I167"/>
    <mergeCell ref="A298:I298"/>
    <mergeCell ref="A297:I297"/>
    <mergeCell ref="I282:I284"/>
    <mergeCell ref="I285:I294"/>
    <mergeCell ref="A265:I265"/>
    <mergeCell ref="A266:A267"/>
    <mergeCell ref="B266:B267"/>
    <mergeCell ref="I252:I253"/>
    <mergeCell ref="I269:I275"/>
    <mergeCell ref="I262:I263"/>
    <mergeCell ref="C266:C267"/>
    <mergeCell ref="E266:E267"/>
    <mergeCell ref="F266:H266"/>
    <mergeCell ref="I266:I267"/>
    <mergeCell ref="I258:I259"/>
    <mergeCell ref="I260:I261"/>
    <mergeCell ref="I246:I247"/>
    <mergeCell ref="I248:I249"/>
    <mergeCell ref="I250:I251"/>
    <mergeCell ref="A231:A232"/>
    <mergeCell ref="C231:C232"/>
    <mergeCell ref="F223:H223"/>
    <mergeCell ref="I175:I185"/>
    <mergeCell ref="E172:E173"/>
    <mergeCell ref="F172:H172"/>
    <mergeCell ref="I172:I173"/>
    <mergeCell ref="B174:I174"/>
    <mergeCell ref="A172:A173"/>
    <mergeCell ref="B172:B173"/>
    <mergeCell ref="E223:E224"/>
    <mergeCell ref="C200:C201"/>
    <mergeCell ref="E200:E201"/>
    <mergeCell ref="A214:I214"/>
    <mergeCell ref="A215:A216"/>
    <mergeCell ref="B215:B216"/>
    <mergeCell ref="B203:B204"/>
    <mergeCell ref="C203:C204"/>
    <mergeCell ref="D203:D204"/>
    <mergeCell ref="I186:I198"/>
    <mergeCell ref="A199:I199"/>
    <mergeCell ref="A6:A8"/>
    <mergeCell ref="A35:I35"/>
    <mergeCell ref="A36:A37"/>
    <mergeCell ref="B36:B37"/>
    <mergeCell ref="C36:C37"/>
    <mergeCell ref="E36:E37"/>
    <mergeCell ref="F36:H36"/>
    <mergeCell ref="I36:I37"/>
    <mergeCell ref="I45:I47"/>
    <mergeCell ref="A42:A44"/>
    <mergeCell ref="A45:A47"/>
    <mergeCell ref="B22:B23"/>
    <mergeCell ref="I17:I18"/>
    <mergeCell ref="I121:I122"/>
    <mergeCell ref="C215:C216"/>
    <mergeCell ref="E215:E216"/>
    <mergeCell ref="F215:H215"/>
    <mergeCell ref="I215:I216"/>
    <mergeCell ref="A222:I222"/>
    <mergeCell ref="A223:A224"/>
    <mergeCell ref="B223:B224"/>
    <mergeCell ref="I6:I12"/>
    <mergeCell ref="I14:I15"/>
    <mergeCell ref="F200:H200"/>
    <mergeCell ref="E95:E96"/>
    <mergeCell ref="F95:H95"/>
    <mergeCell ref="B97:I97"/>
    <mergeCell ref="B123:I123"/>
    <mergeCell ref="I124:I156"/>
    <mergeCell ref="B24:I24"/>
    <mergeCell ref="A11:A12"/>
    <mergeCell ref="A21:I21"/>
    <mergeCell ref="A22:A23"/>
    <mergeCell ref="A9:A10"/>
    <mergeCell ref="I95:I96"/>
    <mergeCell ref="A200:A201"/>
    <mergeCell ref="B200:B201"/>
    <mergeCell ref="A1:I1"/>
    <mergeCell ref="A299:I299"/>
    <mergeCell ref="A2:I2"/>
    <mergeCell ref="I234:I235"/>
    <mergeCell ref="I29:I31"/>
    <mergeCell ref="B268:I268"/>
    <mergeCell ref="I276:I281"/>
    <mergeCell ref="I254:I255"/>
    <mergeCell ref="I256:I257"/>
    <mergeCell ref="A3:A4"/>
    <mergeCell ref="I207:I211"/>
    <mergeCell ref="I227:I228"/>
    <mergeCell ref="I231:I232"/>
    <mergeCell ref="C223:C224"/>
    <mergeCell ref="B3:B4"/>
    <mergeCell ref="I39:I41"/>
    <mergeCell ref="I42:I44"/>
    <mergeCell ref="I223:I224"/>
    <mergeCell ref="B225:I225"/>
    <mergeCell ref="B217:I217"/>
    <mergeCell ref="F3:H3"/>
    <mergeCell ref="I3:I4"/>
    <mergeCell ref="B5:I5"/>
    <mergeCell ref="I91:I93"/>
  </mergeCells>
  <hyperlinks>
    <hyperlink ref="B41" location="_ftn1" display="_ftn1"/>
    <hyperlink ref="B43" location="_ftn2" display="_ftn2"/>
    <hyperlink ref="C43" location="_ftn3" display="_ftn3"/>
    <hyperlink ref="A297" location="_ftnref1" display="_ftnref1"/>
    <hyperlink ref="A298" location="_ftnref2" display="_ftnref2"/>
    <hyperlink ref="A299" location="_ftnref3" display="_ftnref3"/>
  </hyperlinks>
  <pageMargins left="0.70866141732283472" right="0.19685039370078741" top="0.83" bottom="0.74803149606299213" header="0.31496062992125984" footer="0.31496062992125984"/>
  <pageSetup paperSize="9" scale="52" fitToHeight="0" orientation="portrait" r:id="rId1"/>
  <rowBreaks count="10" manualBreakCount="10">
    <brk id="20" max="16383" man="1"/>
    <brk id="34" max="16383" man="1"/>
    <brk id="93" max="16383" man="1"/>
    <brk id="119" max="16383" man="1"/>
    <brk id="157" max="16383" man="1"/>
    <brk id="170" max="16383" man="1"/>
    <brk id="198" max="16383" man="1"/>
    <brk id="213" max="16383" man="1"/>
    <brk id="221" max="16383" man="1"/>
    <brk id="264" max="16383" man="1"/>
  </rowBreaks>
  <legacyDrawing r:id="rId2"/>
  <oleObjects>
    <oleObject progId="Equation.3" shapeId="1032" r:id="rId3"/>
    <oleObject progId="Equation.3" shapeId="1031" r:id="rId4"/>
    <oleObject progId="Equation.3" shapeId="1030" r:id="rId5"/>
    <oleObject progId="Equation.3" shapeId="1029" r:id="rId6"/>
    <oleObject progId="Equation.3" shapeId="1040" r:id="rId7"/>
    <oleObject progId="Equation.3" shapeId="1039" r:id="rId8"/>
    <oleObject progId="Equation.3" shapeId="1038" r:id="rId9"/>
    <oleObject progId="Equation.3" shapeId="1037" r:id="rId10"/>
    <oleObject progId="Equation.3" shapeId="1056" r:id="rId11"/>
    <oleObject progId="Equation.3" shapeId="1055" r:id="rId12"/>
    <oleObject progId="Equation.3" shapeId="1054" r:id="rId13"/>
    <oleObject progId="Equation.3" shapeId="1053" r:id="rId14"/>
    <oleObject progId="Equation.3" shapeId="1052" r:id="rId15"/>
    <oleObject progId="Equation.3" shapeId="1051" r:id="rId16"/>
    <oleObject progId="Equation.3" shapeId="1061" r:id="rId17"/>
    <oleObject progId="Equation.3" shapeId="1060" r:id="rId18"/>
    <oleObject progId="Equation.3" shapeId="1059" r:id="rId19"/>
    <oleObject progId="Equation.3" shapeId="1058" r:id="rId20"/>
    <oleObject progId="Equation.3" shapeId="1057" r:id="rId21"/>
    <oleObject progId="Equation.3" shapeId="1065" r:id="rId22"/>
    <oleObject progId="Equation.3" shapeId="1064" r:id="rId23"/>
    <oleObject progId="Equation.3" shapeId="1063" r:id="rId24"/>
    <oleObject progId="Equation.3" shapeId="1062" r:id="rId25"/>
  </oleObjects>
</worksheet>
</file>

<file path=xl/worksheets/sheet10.xml><?xml version="1.0" encoding="utf-8"?>
<worksheet xmlns="http://schemas.openxmlformats.org/spreadsheetml/2006/main" xmlns:r="http://schemas.openxmlformats.org/officeDocument/2006/relationships">
  <dimension ref="A2:H45"/>
  <sheetViews>
    <sheetView workbookViewId="0">
      <selection activeCell="H44" sqref="H44"/>
    </sheetView>
  </sheetViews>
  <sheetFormatPr defaultRowHeight="14.4"/>
  <sheetData>
    <row r="2" spans="1:8">
      <c r="H2" t="s">
        <v>413</v>
      </c>
    </row>
    <row r="3" spans="1:8">
      <c r="G3" t="s">
        <v>414</v>
      </c>
    </row>
    <row r="4" spans="1:8">
      <c r="E4" t="s">
        <v>415</v>
      </c>
    </row>
    <row r="5" spans="1:8">
      <c r="F5" t="s">
        <v>416</v>
      </c>
    </row>
    <row r="6" spans="1:8">
      <c r="F6" t="s">
        <v>421</v>
      </c>
    </row>
    <row r="16" spans="1:8">
      <c r="A16" t="s">
        <v>417</v>
      </c>
    </row>
    <row r="18" spans="1:1">
      <c r="A18" t="s">
        <v>418</v>
      </c>
    </row>
    <row r="20" spans="1:1">
      <c r="A20" t="s">
        <v>419</v>
      </c>
    </row>
    <row r="21" spans="1:1">
      <c r="A21" t="s">
        <v>420</v>
      </c>
    </row>
    <row r="26" spans="1:1">
      <c r="A26" t="s">
        <v>422</v>
      </c>
    </row>
    <row r="44" spans="1:1">
      <c r="A44" t="s">
        <v>424</v>
      </c>
    </row>
    <row r="45" spans="1:1">
      <c r="A45" t="s">
        <v>423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I30"/>
  <sheetViews>
    <sheetView topLeftCell="A16" zoomScale="120" zoomScaleNormal="120" zoomScaleSheetLayoutView="120" zoomScalePageLayoutView="120" workbookViewId="0">
      <selection activeCell="A2" sqref="A2:I26"/>
    </sheetView>
  </sheetViews>
  <sheetFormatPr defaultRowHeight="14.4"/>
  <cols>
    <col min="1" max="1" width="5.33203125" customWidth="1"/>
    <col min="2" max="2" width="29.33203125" customWidth="1"/>
    <col min="3" max="3" width="17.5546875" customWidth="1"/>
    <col min="4" max="5" width="8.88671875" customWidth="1"/>
    <col min="6" max="8" width="8.5546875" customWidth="1"/>
    <col min="9" max="9" width="56" customWidth="1"/>
    <col min="10" max="10" width="14.5546875" customWidth="1"/>
  </cols>
  <sheetData>
    <row r="1" spans="1:9" ht="41.25" customHeight="1" thickBot="1">
      <c r="A1" s="120" t="s">
        <v>297</v>
      </c>
      <c r="B1" s="121"/>
      <c r="C1" s="121"/>
      <c r="D1" s="121"/>
      <c r="E1" s="121"/>
      <c r="F1" s="121"/>
      <c r="G1" s="121"/>
      <c r="H1" s="121"/>
      <c r="I1" s="121"/>
    </row>
    <row r="2" spans="1:9" ht="13.5" customHeight="1" thickBot="1">
      <c r="A2" s="131" t="s">
        <v>0</v>
      </c>
      <c r="B2" s="138" t="s">
        <v>1</v>
      </c>
      <c r="C2" s="138" t="s">
        <v>2</v>
      </c>
      <c r="D2" s="12" t="s">
        <v>3</v>
      </c>
      <c r="E2" s="138" t="s">
        <v>5</v>
      </c>
      <c r="F2" s="146" t="s">
        <v>6</v>
      </c>
      <c r="G2" s="149"/>
      <c r="H2" s="150"/>
      <c r="I2" s="138" t="s">
        <v>7</v>
      </c>
    </row>
    <row r="3" spans="1:9" ht="26.25" customHeight="1" thickBot="1">
      <c r="A3" s="132"/>
      <c r="B3" s="139"/>
      <c r="C3" s="139"/>
      <c r="D3" s="1" t="s">
        <v>4</v>
      </c>
      <c r="E3" s="139"/>
      <c r="F3" s="1" t="s">
        <v>8</v>
      </c>
      <c r="G3" s="1" t="s">
        <v>9</v>
      </c>
      <c r="H3" s="1" t="s">
        <v>10</v>
      </c>
      <c r="I3" s="139"/>
    </row>
    <row r="4" spans="1:9" ht="18" customHeight="1" thickBot="1">
      <c r="A4" s="6" t="s">
        <v>46</v>
      </c>
      <c r="B4" s="127" t="s">
        <v>47</v>
      </c>
      <c r="C4" s="128"/>
      <c r="D4" s="128"/>
      <c r="E4" s="128"/>
      <c r="F4" s="128"/>
      <c r="G4" s="128"/>
      <c r="H4" s="128"/>
      <c r="I4" s="129"/>
    </row>
    <row r="5" spans="1:9" ht="150.75" customHeight="1" thickBot="1">
      <c r="A5" s="159">
        <v>1</v>
      </c>
      <c r="B5" s="3" t="s">
        <v>275</v>
      </c>
      <c r="C5" s="55" t="s">
        <v>311</v>
      </c>
      <c r="D5" s="89">
        <f>D8+D18</f>
        <v>0</v>
      </c>
      <c r="E5" s="89">
        <f>E8+E18</f>
        <v>0</v>
      </c>
      <c r="F5" s="89">
        <f>F8+F18</f>
        <v>0</v>
      </c>
      <c r="G5" s="89">
        <f>G8+G18</f>
        <v>0</v>
      </c>
      <c r="H5" s="89">
        <f>H8+H18</f>
        <v>0</v>
      </c>
      <c r="I5" s="140" t="s">
        <v>377</v>
      </c>
    </row>
    <row r="6" spans="1:9" ht="53.25" customHeight="1" thickBot="1">
      <c r="A6" s="161"/>
      <c r="B6" s="3" t="s">
        <v>39</v>
      </c>
      <c r="C6" s="55" t="s">
        <v>31</v>
      </c>
      <c r="D6" s="89"/>
      <c r="E6" s="89" t="e">
        <f>(D8*E9+D18*E19)/D5</f>
        <v>#DIV/0!</v>
      </c>
      <c r="F6" s="89" t="e">
        <f>(E8*F9+E18*F19)/E5</f>
        <v>#DIV/0!</v>
      </c>
      <c r="G6" s="89" t="e">
        <f>(F8*G9+F18*G19)/F5</f>
        <v>#DIV/0!</v>
      </c>
      <c r="H6" s="89" t="e">
        <f>(G8*H9+G18*H19)/G5</f>
        <v>#DIV/0!</v>
      </c>
      <c r="I6" s="141"/>
    </row>
    <row r="7" spans="1:9" ht="25.5" customHeight="1" thickBot="1">
      <c r="A7" s="160"/>
      <c r="B7" s="3" t="s">
        <v>37</v>
      </c>
      <c r="C7" s="55" t="s">
        <v>33</v>
      </c>
      <c r="D7" s="89"/>
      <c r="E7" s="89" t="e">
        <f>E5/D5/E6*10000</f>
        <v>#DIV/0!</v>
      </c>
      <c r="F7" s="89" t="e">
        <f>F5/E5/F6*10000</f>
        <v>#DIV/0!</v>
      </c>
      <c r="G7" s="89" t="e">
        <f>G5/F5/G6*10000</f>
        <v>#DIV/0!</v>
      </c>
      <c r="H7" s="89" t="e">
        <f>H5/G5/H6*10000</f>
        <v>#DIV/0!</v>
      </c>
      <c r="I7" s="141"/>
    </row>
    <row r="8" spans="1:9" ht="39.75" customHeight="1" thickBot="1">
      <c r="A8" s="159" t="s">
        <v>214</v>
      </c>
      <c r="B8" s="3" t="s">
        <v>276</v>
      </c>
      <c r="C8" s="55" t="s">
        <v>311</v>
      </c>
      <c r="D8" s="89">
        <f>D12+D14+D16</f>
        <v>0</v>
      </c>
      <c r="E8" s="89">
        <f>E12+E14+E16</f>
        <v>0</v>
      </c>
      <c r="F8" s="89">
        <f>F12+F14+F16</f>
        <v>0</v>
      </c>
      <c r="G8" s="89">
        <f>G12+G14+G16</f>
        <v>0</v>
      </c>
      <c r="H8" s="89">
        <f>H12+H14+H16</f>
        <v>0</v>
      </c>
      <c r="I8" s="133" t="s">
        <v>379</v>
      </c>
    </row>
    <row r="9" spans="1:9" ht="53.4" thickBot="1">
      <c r="A9" s="161"/>
      <c r="B9" s="3" t="s">
        <v>39</v>
      </c>
      <c r="C9" s="55" t="s">
        <v>31</v>
      </c>
      <c r="D9" s="89"/>
      <c r="E9" s="89" t="e">
        <f>(D12*E13+D14*E15+D16*E17)/D8</f>
        <v>#DIV/0!</v>
      </c>
      <c r="F9" s="89" t="e">
        <f>(E12*F13+E14*F15+E16*F17)/E8</f>
        <v>#DIV/0!</v>
      </c>
      <c r="G9" s="89" t="e">
        <f>(F12*G13+F14*G15+F16*G17)/F8</f>
        <v>#DIV/0!</v>
      </c>
      <c r="H9" s="89" t="e">
        <f>(G12*H13+G14*H15+G16*H17)/G8</f>
        <v>#DIV/0!</v>
      </c>
      <c r="I9" s="134"/>
    </row>
    <row r="10" spans="1:9" ht="26.25" customHeight="1" thickBot="1">
      <c r="A10" s="160"/>
      <c r="B10" s="3" t="s">
        <v>37</v>
      </c>
      <c r="C10" s="55" t="s">
        <v>33</v>
      </c>
      <c r="D10" s="89"/>
      <c r="E10" s="89"/>
      <c r="F10" s="89"/>
      <c r="G10" s="89"/>
      <c r="H10" s="89"/>
      <c r="I10" s="135"/>
    </row>
    <row r="11" spans="1:9" ht="26.25" customHeight="1" thickBot="1">
      <c r="A11" s="104"/>
      <c r="B11" s="3" t="s">
        <v>339</v>
      </c>
      <c r="C11" s="55"/>
      <c r="D11" s="89"/>
      <c r="E11" s="89"/>
      <c r="F11" s="89"/>
      <c r="G11" s="89"/>
      <c r="H11" s="89"/>
      <c r="I11" s="100"/>
    </row>
    <row r="12" spans="1:9" s="50" customFormat="1" ht="28.5" customHeight="1" thickBot="1">
      <c r="A12" s="63" t="s">
        <v>338</v>
      </c>
      <c r="B12" s="64" t="s">
        <v>340</v>
      </c>
      <c r="C12" s="55" t="s">
        <v>311</v>
      </c>
      <c r="D12" s="89"/>
      <c r="E12" s="89">
        <f>D12*E13*E10/10000</f>
        <v>0</v>
      </c>
      <c r="F12" s="89">
        <f>E12*F13*F10/10000</f>
        <v>0</v>
      </c>
      <c r="G12" s="89">
        <f>F12*G13*G10/10000</f>
        <v>0</v>
      </c>
      <c r="H12" s="89">
        <f>G12*H13*H10/10000</f>
        <v>0</v>
      </c>
      <c r="I12" s="212" t="s">
        <v>378</v>
      </c>
    </row>
    <row r="13" spans="1:9" s="50" customFormat="1" ht="26.25" customHeight="1" thickBot="1">
      <c r="A13" s="63"/>
      <c r="B13" s="64" t="s">
        <v>48</v>
      </c>
      <c r="C13" s="55" t="s">
        <v>33</v>
      </c>
      <c r="D13" s="89"/>
      <c r="E13" s="89"/>
      <c r="F13" s="89"/>
      <c r="G13" s="89"/>
      <c r="H13" s="89"/>
      <c r="I13" s="213"/>
    </row>
    <row r="14" spans="1:9" s="50" customFormat="1" ht="26.25" customHeight="1" thickBot="1">
      <c r="A14" s="63" t="s">
        <v>238</v>
      </c>
      <c r="B14" s="64" t="s">
        <v>341</v>
      </c>
      <c r="C14" s="55" t="s">
        <v>311</v>
      </c>
      <c r="D14" s="89"/>
      <c r="E14" s="89">
        <f>D14*E15*E10/10000</f>
        <v>0</v>
      </c>
      <c r="F14" s="89">
        <f>E14*F15*F10/10000</f>
        <v>0</v>
      </c>
      <c r="G14" s="89">
        <f>F14*G15*G10/10000</f>
        <v>0</v>
      </c>
      <c r="H14" s="89">
        <f>G14*H15*H10/10000</f>
        <v>0</v>
      </c>
      <c r="I14" s="213"/>
    </row>
    <row r="15" spans="1:9" s="50" customFormat="1" ht="26.25" customHeight="1" thickBot="1">
      <c r="A15" s="63"/>
      <c r="B15" s="64" t="s">
        <v>48</v>
      </c>
      <c r="C15" s="55" t="s">
        <v>31</v>
      </c>
      <c r="D15" s="89"/>
      <c r="E15" s="89"/>
      <c r="F15" s="89"/>
      <c r="G15" s="89"/>
      <c r="H15" s="89"/>
      <c r="I15" s="213"/>
    </row>
    <row r="16" spans="1:9" s="50" customFormat="1" ht="42" customHeight="1" thickBot="1">
      <c r="A16" s="63" t="s">
        <v>239</v>
      </c>
      <c r="B16" s="64" t="s">
        <v>342</v>
      </c>
      <c r="C16" s="55" t="s">
        <v>311</v>
      </c>
      <c r="D16" s="89"/>
      <c r="E16" s="89">
        <f>D16*E17*E10/10000</f>
        <v>0</v>
      </c>
      <c r="F16" s="89">
        <f>E16*F17*F10/10000</f>
        <v>0</v>
      </c>
      <c r="G16" s="89">
        <f>F16*G17*G10/10000</f>
        <v>0</v>
      </c>
      <c r="H16" s="89">
        <f>G16*H17*H10/10000</f>
        <v>0</v>
      </c>
      <c r="I16" s="213"/>
    </row>
    <row r="17" spans="1:9" s="50" customFormat="1" ht="26.25" customHeight="1" thickBot="1">
      <c r="A17" s="63"/>
      <c r="B17" s="64" t="s">
        <v>48</v>
      </c>
      <c r="C17" s="55" t="s">
        <v>33</v>
      </c>
      <c r="D17" s="89"/>
      <c r="E17" s="89"/>
      <c r="F17" s="89"/>
      <c r="G17" s="89"/>
      <c r="H17" s="89"/>
      <c r="I17" s="214"/>
    </row>
    <row r="18" spans="1:9" ht="39.75" customHeight="1" thickBot="1">
      <c r="A18" s="159" t="s">
        <v>215</v>
      </c>
      <c r="B18" s="3" t="s">
        <v>278</v>
      </c>
      <c r="C18" s="49" t="s">
        <v>311</v>
      </c>
      <c r="D18" s="89">
        <f>D21+D23+D25</f>
        <v>0</v>
      </c>
      <c r="E18" s="89">
        <f>E21+E23+E25</f>
        <v>0</v>
      </c>
      <c r="F18" s="89">
        <f>F21+F23+F25</f>
        <v>0</v>
      </c>
      <c r="G18" s="89">
        <f>G21+G23+G25</f>
        <v>0</v>
      </c>
      <c r="H18" s="89">
        <f>H21+H23+H25</f>
        <v>0</v>
      </c>
      <c r="I18" s="133" t="s">
        <v>380</v>
      </c>
    </row>
    <row r="19" spans="1:9" ht="51.75" customHeight="1" thickBot="1">
      <c r="A19" s="161"/>
      <c r="B19" s="3" t="s">
        <v>39</v>
      </c>
      <c r="C19" s="49" t="s">
        <v>277</v>
      </c>
      <c r="D19" s="89"/>
      <c r="E19" s="89" t="e">
        <f>(D21*E22+D23*E24+D25*E26)/D18</f>
        <v>#DIV/0!</v>
      </c>
      <c r="F19" s="89" t="e">
        <f>(E21*F22+E23*F24+E25*F26)/E18</f>
        <v>#DIV/0!</v>
      </c>
      <c r="G19" s="89" t="e">
        <f>(F21*G22+F23*G24+F25*G26)/F18</f>
        <v>#DIV/0!</v>
      </c>
      <c r="H19" s="89" t="e">
        <f>(G21*H22+G23*H24+G25*H26)/G18</f>
        <v>#DIV/0!</v>
      </c>
      <c r="I19" s="134"/>
    </row>
    <row r="20" spans="1:9" ht="27" thickBot="1">
      <c r="A20" s="160"/>
      <c r="B20" s="3" t="s">
        <v>37</v>
      </c>
      <c r="C20" s="49" t="s">
        <v>33</v>
      </c>
      <c r="D20" s="86"/>
      <c r="E20" s="89"/>
      <c r="F20" s="89"/>
      <c r="G20" s="89"/>
      <c r="H20" s="89"/>
      <c r="I20" s="135"/>
    </row>
    <row r="21" spans="1:9" s="50" customFormat="1" ht="24.75" customHeight="1" thickBot="1">
      <c r="A21" s="215" t="s">
        <v>246</v>
      </c>
      <c r="B21" s="64" t="s">
        <v>340</v>
      </c>
      <c r="C21" s="49" t="s">
        <v>311</v>
      </c>
      <c r="D21" s="86"/>
      <c r="E21" s="89">
        <f>D21*E22*E20/10000</f>
        <v>0</v>
      </c>
      <c r="F21" s="89">
        <f>E21*F22*F20/10000</f>
        <v>0</v>
      </c>
      <c r="G21" s="89">
        <f>F21*G22*G20/10000</f>
        <v>0</v>
      </c>
      <c r="H21" s="89">
        <f>G21*H22*H20/10000</f>
        <v>0</v>
      </c>
      <c r="I21" s="212" t="s">
        <v>381</v>
      </c>
    </row>
    <row r="22" spans="1:9" s="50" customFormat="1" ht="27" thickBot="1">
      <c r="A22" s="216"/>
      <c r="B22" s="64" t="s">
        <v>48</v>
      </c>
      <c r="C22" s="49" t="s">
        <v>33</v>
      </c>
      <c r="D22" s="89"/>
      <c r="E22" s="89"/>
      <c r="F22" s="89"/>
      <c r="G22" s="89"/>
      <c r="H22" s="89"/>
      <c r="I22" s="213"/>
    </row>
    <row r="23" spans="1:9" s="50" customFormat="1" ht="26.25" customHeight="1" thickBot="1">
      <c r="A23" s="215" t="s">
        <v>247</v>
      </c>
      <c r="B23" s="64" t="s">
        <v>341</v>
      </c>
      <c r="C23" s="49" t="s">
        <v>311</v>
      </c>
      <c r="D23" s="86"/>
      <c r="E23" s="89">
        <f>D23*E24*E20/10000</f>
        <v>0</v>
      </c>
      <c r="F23" s="89">
        <f>E23*F24*F20/10000</f>
        <v>0</v>
      </c>
      <c r="G23" s="89">
        <f>F23*G24*G20/10000</f>
        <v>0</v>
      </c>
      <c r="H23" s="89">
        <f>G23*H24*H20/10000</f>
        <v>0</v>
      </c>
      <c r="I23" s="213"/>
    </row>
    <row r="24" spans="1:9" s="50" customFormat="1" ht="51" customHeight="1" thickBot="1">
      <c r="A24" s="216"/>
      <c r="B24" s="64" t="s">
        <v>48</v>
      </c>
      <c r="C24" s="49" t="s">
        <v>31</v>
      </c>
      <c r="D24" s="89"/>
      <c r="E24" s="89"/>
      <c r="F24" s="89"/>
      <c r="G24" s="89"/>
      <c r="H24" s="89"/>
      <c r="I24" s="213"/>
    </row>
    <row r="25" spans="1:9" s="50" customFormat="1" ht="41.25" customHeight="1" thickBot="1">
      <c r="A25" s="215" t="s">
        <v>248</v>
      </c>
      <c r="B25" s="64" t="s">
        <v>342</v>
      </c>
      <c r="C25" s="49" t="s">
        <v>311</v>
      </c>
      <c r="D25" s="86"/>
      <c r="E25" s="89">
        <f>D25*E26*E20/10000</f>
        <v>0</v>
      </c>
      <c r="F25" s="89">
        <f>E25*F26*F20/10000</f>
        <v>0</v>
      </c>
      <c r="G25" s="89">
        <f>F25*G26*G20/10000</f>
        <v>0</v>
      </c>
      <c r="H25" s="89">
        <f>G25*H26*H20/10000</f>
        <v>0</v>
      </c>
      <c r="I25" s="213"/>
    </row>
    <row r="26" spans="1:9" s="50" customFormat="1" ht="27" thickBot="1">
      <c r="A26" s="216"/>
      <c r="B26" s="64" t="s">
        <v>48</v>
      </c>
      <c r="C26" s="49" t="s">
        <v>33</v>
      </c>
      <c r="D26" s="89"/>
      <c r="E26" s="89"/>
      <c r="F26" s="89"/>
      <c r="G26" s="89"/>
      <c r="H26" s="89"/>
      <c r="I26" s="214"/>
    </row>
    <row r="28" spans="1:9" ht="32.25" customHeight="1">
      <c r="A28" s="119" t="s">
        <v>212</v>
      </c>
      <c r="B28" s="119"/>
      <c r="C28" s="119"/>
      <c r="D28" s="119"/>
      <c r="E28" s="119"/>
      <c r="F28" s="119"/>
      <c r="G28" s="119"/>
      <c r="H28" s="119"/>
      <c r="I28" s="119"/>
    </row>
    <row r="29" spans="1:9" ht="42.75" customHeight="1">
      <c r="A29" s="119" t="s">
        <v>323</v>
      </c>
      <c r="B29" s="119"/>
      <c r="C29" s="119"/>
      <c r="D29" s="119"/>
      <c r="E29" s="119"/>
      <c r="F29" s="119"/>
      <c r="G29" s="119"/>
      <c r="H29" s="119"/>
      <c r="I29" s="119"/>
    </row>
    <row r="30" spans="1:9" ht="60" customHeight="1">
      <c r="A30" s="119" t="s">
        <v>213</v>
      </c>
      <c r="B30" s="119"/>
      <c r="C30" s="119"/>
      <c r="D30" s="119"/>
      <c r="E30" s="119"/>
      <c r="F30" s="119"/>
      <c r="G30" s="119"/>
      <c r="H30" s="119"/>
      <c r="I30" s="119"/>
    </row>
  </sheetData>
  <mergeCells count="22">
    <mergeCell ref="B4:I4"/>
    <mergeCell ref="A5:A7"/>
    <mergeCell ref="I5:I7"/>
    <mergeCell ref="A8:A10"/>
    <mergeCell ref="I8:I10"/>
    <mergeCell ref="A1:I1"/>
    <mergeCell ref="A2:A3"/>
    <mergeCell ref="B2:B3"/>
    <mergeCell ref="C2:C3"/>
    <mergeCell ref="E2:E3"/>
    <mergeCell ref="F2:H2"/>
    <mergeCell ref="I2:I3"/>
    <mergeCell ref="A25:A26"/>
    <mergeCell ref="A28:I28"/>
    <mergeCell ref="A30:I30"/>
    <mergeCell ref="A29:I29"/>
    <mergeCell ref="I12:I17"/>
    <mergeCell ref="A18:A20"/>
    <mergeCell ref="I18:I20"/>
    <mergeCell ref="A21:A22"/>
    <mergeCell ref="I21:I26"/>
    <mergeCell ref="A23:A24"/>
  </mergeCells>
  <hyperlinks>
    <hyperlink ref="A28" location="_ftnref1" display="_ftnref1"/>
    <hyperlink ref="A29" location="_ftnref2" display="_ftnref2"/>
    <hyperlink ref="A30" location="_ftnref3" display="_ftnref3"/>
  </hyperlinks>
  <pageMargins left="0.7" right="0.7" top="0.75" bottom="0.75" header="0.3" footer="0.3"/>
  <pageSetup paperSize="9" scale="45"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38"/>
  <sheetViews>
    <sheetView zoomScale="120" zoomScaleNormal="120" zoomScaleSheetLayoutView="120" zoomScalePageLayoutView="120" workbookViewId="0">
      <selection activeCell="A2" sqref="A2:I38"/>
    </sheetView>
  </sheetViews>
  <sheetFormatPr defaultRowHeight="14.4"/>
  <cols>
    <col min="1" max="1" width="7" customWidth="1"/>
    <col min="2" max="2" width="29.33203125" customWidth="1"/>
    <col min="3" max="3" width="17.5546875" customWidth="1"/>
    <col min="4" max="5" width="8.88671875" customWidth="1"/>
    <col min="6" max="6" width="6.44140625" customWidth="1"/>
    <col min="7" max="7" width="6.6640625" customWidth="1"/>
    <col min="8" max="8" width="6.33203125" customWidth="1"/>
    <col min="9" max="9" width="56" customWidth="1"/>
    <col min="10" max="10" width="14.5546875" customWidth="1"/>
  </cols>
  <sheetData>
    <row r="1" spans="1:9" ht="43.5" customHeight="1" thickBot="1">
      <c r="A1" s="120" t="s">
        <v>297</v>
      </c>
      <c r="B1" s="121"/>
      <c r="C1" s="121"/>
      <c r="D1" s="121"/>
      <c r="E1" s="121"/>
      <c r="F1" s="121"/>
      <c r="G1" s="121"/>
      <c r="H1" s="121"/>
      <c r="I1" s="121"/>
    </row>
    <row r="2" spans="1:9" ht="22.5" customHeight="1" thickBot="1">
      <c r="A2" s="131" t="s">
        <v>0</v>
      </c>
      <c r="B2" s="138" t="s">
        <v>1</v>
      </c>
      <c r="C2" s="138" t="s">
        <v>2</v>
      </c>
      <c r="D2" s="12" t="s">
        <v>3</v>
      </c>
      <c r="E2" s="138" t="s">
        <v>5</v>
      </c>
      <c r="F2" s="146" t="s">
        <v>6</v>
      </c>
      <c r="G2" s="149"/>
      <c r="H2" s="150"/>
      <c r="I2" s="138" t="s">
        <v>7</v>
      </c>
    </row>
    <row r="3" spans="1:9" ht="15" thickBot="1">
      <c r="A3" s="132"/>
      <c r="B3" s="139"/>
      <c r="C3" s="139"/>
      <c r="D3" s="1" t="s">
        <v>4</v>
      </c>
      <c r="E3" s="139"/>
      <c r="F3" s="1" t="s">
        <v>8</v>
      </c>
      <c r="G3" s="1" t="s">
        <v>9</v>
      </c>
      <c r="H3" s="1" t="s">
        <v>10</v>
      </c>
      <c r="I3" s="139"/>
    </row>
    <row r="4" spans="1:9" ht="15.75" customHeight="1" thickBot="1">
      <c r="A4" s="17" t="s">
        <v>49</v>
      </c>
      <c r="B4" s="154" t="s">
        <v>50</v>
      </c>
      <c r="C4" s="155"/>
      <c r="D4" s="155"/>
      <c r="E4" s="155"/>
      <c r="F4" s="155"/>
      <c r="G4" s="155"/>
      <c r="H4" s="155"/>
      <c r="I4" s="156"/>
    </row>
    <row r="5" spans="1:9" ht="26.25" customHeight="1" thickBot="1">
      <c r="A5" s="40">
        <v>1</v>
      </c>
      <c r="B5" s="10" t="s">
        <v>51</v>
      </c>
      <c r="C5" s="10" t="s">
        <v>52</v>
      </c>
      <c r="D5" s="10"/>
      <c r="E5" s="10"/>
      <c r="F5" s="10"/>
      <c r="G5" s="10"/>
      <c r="H5" s="23"/>
      <c r="I5" s="157" t="s">
        <v>382</v>
      </c>
    </row>
    <row r="6" spans="1:9" ht="15" thickBot="1">
      <c r="A6" s="40">
        <v>2</v>
      </c>
      <c r="B6" s="10" t="s">
        <v>53</v>
      </c>
      <c r="C6" s="10" t="s">
        <v>52</v>
      </c>
      <c r="D6" s="10"/>
      <c r="E6" s="10"/>
      <c r="F6" s="10"/>
      <c r="G6" s="10"/>
      <c r="H6" s="23"/>
      <c r="I6" s="158"/>
    </row>
    <row r="7" spans="1:9" ht="15" thickBot="1">
      <c r="A7" s="40">
        <v>3</v>
      </c>
      <c r="B7" s="10" t="s">
        <v>54</v>
      </c>
      <c r="C7" s="10" t="s">
        <v>52</v>
      </c>
      <c r="D7" s="10"/>
      <c r="E7" s="10"/>
      <c r="F7" s="10"/>
      <c r="G7" s="10"/>
      <c r="H7" s="23"/>
      <c r="I7" s="158"/>
    </row>
    <row r="8" spans="1:9" ht="27" thickBot="1">
      <c r="A8" s="40">
        <v>4</v>
      </c>
      <c r="B8" s="10" t="s">
        <v>55</v>
      </c>
      <c r="C8" s="10" t="s">
        <v>52</v>
      </c>
      <c r="D8" s="10"/>
      <c r="E8" s="10"/>
      <c r="F8" s="10"/>
      <c r="G8" s="10"/>
      <c r="H8" s="23"/>
      <c r="I8" s="158"/>
    </row>
    <row r="9" spans="1:9" ht="15" thickBot="1">
      <c r="A9" s="40">
        <v>5</v>
      </c>
      <c r="B9" s="10" t="s">
        <v>56</v>
      </c>
      <c r="C9" s="10" t="s">
        <v>52</v>
      </c>
      <c r="D9" s="10"/>
      <c r="E9" s="10"/>
      <c r="F9" s="10"/>
      <c r="G9" s="10"/>
      <c r="H9" s="23"/>
      <c r="I9" s="158"/>
    </row>
    <row r="10" spans="1:9" ht="15" thickBot="1">
      <c r="A10" s="40">
        <v>6</v>
      </c>
      <c r="B10" s="10" t="s">
        <v>57</v>
      </c>
      <c r="C10" s="10" t="s">
        <v>58</v>
      </c>
      <c r="D10" s="10"/>
      <c r="E10" s="10"/>
      <c r="F10" s="10"/>
      <c r="G10" s="10"/>
      <c r="H10" s="23"/>
      <c r="I10" s="158"/>
    </row>
    <row r="11" spans="1:9" ht="27" thickBot="1">
      <c r="A11" s="40">
        <v>7</v>
      </c>
      <c r="B11" s="10" t="s">
        <v>59</v>
      </c>
      <c r="C11" s="10" t="s">
        <v>52</v>
      </c>
      <c r="D11" s="10"/>
      <c r="E11" s="10"/>
      <c r="F11" s="10"/>
      <c r="G11" s="10"/>
      <c r="H11" s="23"/>
      <c r="I11" s="158"/>
    </row>
    <row r="12" spans="1:9" ht="27" thickBot="1">
      <c r="A12" s="40">
        <v>8</v>
      </c>
      <c r="B12" s="10" t="s">
        <v>60</v>
      </c>
      <c r="C12" s="10" t="s">
        <v>52</v>
      </c>
      <c r="D12" s="10"/>
      <c r="E12" s="10"/>
      <c r="F12" s="10"/>
      <c r="G12" s="10"/>
      <c r="H12" s="23"/>
      <c r="I12" s="158"/>
    </row>
    <row r="13" spans="1:9" ht="27" thickBot="1">
      <c r="A13" s="40">
        <v>9</v>
      </c>
      <c r="B13" s="10" t="s">
        <v>61</v>
      </c>
      <c r="C13" s="10" t="s">
        <v>52</v>
      </c>
      <c r="D13" s="10"/>
      <c r="E13" s="10"/>
      <c r="F13" s="10"/>
      <c r="G13" s="10"/>
      <c r="H13" s="23"/>
      <c r="I13" s="158"/>
    </row>
    <row r="14" spans="1:9" ht="27" thickBot="1">
      <c r="A14" s="40">
        <v>10</v>
      </c>
      <c r="B14" s="10" t="s">
        <v>62</v>
      </c>
      <c r="C14" s="10" t="s">
        <v>52</v>
      </c>
      <c r="D14" s="10"/>
      <c r="E14" s="10"/>
      <c r="F14" s="10"/>
      <c r="G14" s="10"/>
      <c r="H14" s="23"/>
      <c r="I14" s="158"/>
    </row>
    <row r="15" spans="1:9" ht="27" thickBot="1">
      <c r="A15" s="40">
        <v>11</v>
      </c>
      <c r="B15" s="10" t="s">
        <v>63</v>
      </c>
      <c r="C15" s="10" t="s">
        <v>52</v>
      </c>
      <c r="D15" s="10"/>
      <c r="E15" s="10"/>
      <c r="F15" s="10"/>
      <c r="G15" s="10"/>
      <c r="H15" s="23"/>
      <c r="I15" s="158"/>
    </row>
    <row r="16" spans="1:9" ht="40.200000000000003" thickBot="1">
      <c r="A16" s="40">
        <v>12</v>
      </c>
      <c r="B16" s="10" t="s">
        <v>64</v>
      </c>
      <c r="C16" s="10" t="s">
        <v>52</v>
      </c>
      <c r="D16" s="10"/>
      <c r="E16" s="10"/>
      <c r="F16" s="10"/>
      <c r="G16" s="10"/>
      <c r="H16" s="23"/>
      <c r="I16" s="158"/>
    </row>
    <row r="17" spans="1:9" ht="40.200000000000003" thickBot="1">
      <c r="A17" s="40">
        <v>13</v>
      </c>
      <c r="B17" s="10" t="s">
        <v>65</v>
      </c>
      <c r="C17" s="10" t="s">
        <v>52</v>
      </c>
      <c r="D17" s="10"/>
      <c r="E17" s="10"/>
      <c r="F17" s="10"/>
      <c r="G17" s="10"/>
      <c r="H17" s="23"/>
      <c r="I17" s="158"/>
    </row>
    <row r="18" spans="1:9" ht="15" thickBot="1">
      <c r="A18" s="40">
        <v>17</v>
      </c>
      <c r="B18" s="10" t="s">
        <v>66</v>
      </c>
      <c r="C18" s="10" t="s">
        <v>314</v>
      </c>
      <c r="D18" s="10"/>
      <c r="E18" s="10"/>
      <c r="F18" s="10"/>
      <c r="G18" s="10"/>
      <c r="H18" s="23"/>
      <c r="I18" s="158"/>
    </row>
    <row r="19" spans="1:9" ht="40.200000000000003" thickBot="1">
      <c r="A19" s="40">
        <v>18</v>
      </c>
      <c r="B19" s="10" t="s">
        <v>67</v>
      </c>
      <c r="C19" s="10" t="s">
        <v>314</v>
      </c>
      <c r="D19" s="10"/>
      <c r="E19" s="10"/>
      <c r="F19" s="10"/>
      <c r="G19" s="10"/>
      <c r="H19" s="23"/>
      <c r="I19" s="158"/>
    </row>
    <row r="20" spans="1:9" ht="15" thickBot="1">
      <c r="A20" s="40">
        <v>21</v>
      </c>
      <c r="B20" s="10" t="s">
        <v>68</v>
      </c>
      <c r="C20" s="10" t="s">
        <v>316</v>
      </c>
      <c r="D20" s="10"/>
      <c r="E20" s="10"/>
      <c r="F20" s="10"/>
      <c r="G20" s="10"/>
      <c r="H20" s="23"/>
      <c r="I20" s="158"/>
    </row>
    <row r="21" spans="1:9" ht="15" thickBot="1">
      <c r="A21" s="40">
        <v>22</v>
      </c>
      <c r="B21" s="10" t="s">
        <v>69</v>
      </c>
      <c r="C21" s="10" t="s">
        <v>315</v>
      </c>
      <c r="D21" s="10"/>
      <c r="E21" s="10"/>
      <c r="F21" s="10"/>
      <c r="G21" s="10"/>
      <c r="H21" s="23"/>
      <c r="I21" s="158"/>
    </row>
    <row r="22" spans="1:9" ht="93" thickBot="1">
      <c r="A22" s="40">
        <v>23</v>
      </c>
      <c r="B22" s="10" t="s">
        <v>70</v>
      </c>
      <c r="C22" s="10" t="s">
        <v>317</v>
      </c>
      <c r="D22" s="10"/>
      <c r="E22" s="10"/>
      <c r="F22" s="10"/>
      <c r="G22" s="10"/>
      <c r="H22" s="23"/>
      <c r="I22" s="158"/>
    </row>
    <row r="23" spans="1:9" ht="15" thickBot="1">
      <c r="A23" s="40">
        <v>24</v>
      </c>
      <c r="B23" s="10" t="s">
        <v>71</v>
      </c>
      <c r="C23" s="10" t="s">
        <v>52</v>
      </c>
      <c r="D23" s="10"/>
      <c r="E23" s="10"/>
      <c r="F23" s="10"/>
      <c r="G23" s="10"/>
      <c r="H23" s="23"/>
      <c r="I23" s="158"/>
    </row>
    <row r="24" spans="1:9" ht="15" thickBot="1">
      <c r="A24" s="40">
        <v>25</v>
      </c>
      <c r="B24" s="10" t="s">
        <v>72</v>
      </c>
      <c r="C24" s="10" t="s">
        <v>318</v>
      </c>
      <c r="D24" s="10"/>
      <c r="E24" s="10"/>
      <c r="F24" s="10"/>
      <c r="G24" s="10"/>
      <c r="H24" s="23"/>
      <c r="I24" s="158"/>
    </row>
    <row r="25" spans="1:9" ht="15" thickBot="1">
      <c r="A25" s="40">
        <v>26</v>
      </c>
      <c r="B25" s="10" t="s">
        <v>73</v>
      </c>
      <c r="C25" s="10" t="s">
        <v>318</v>
      </c>
      <c r="D25" s="10"/>
      <c r="E25" s="10"/>
      <c r="F25" s="10"/>
      <c r="G25" s="10"/>
      <c r="H25" s="23"/>
      <c r="I25" s="158"/>
    </row>
    <row r="26" spans="1:9" ht="15" thickBot="1">
      <c r="A26" s="40">
        <v>27</v>
      </c>
      <c r="B26" s="10" t="s">
        <v>74</v>
      </c>
      <c r="C26" s="10" t="s">
        <v>52</v>
      </c>
      <c r="D26" s="10"/>
      <c r="E26" s="10"/>
      <c r="F26" s="10"/>
      <c r="G26" s="10"/>
      <c r="H26" s="23"/>
      <c r="I26" s="158"/>
    </row>
    <row r="27" spans="1:9" ht="15" thickBot="1">
      <c r="A27" s="40">
        <v>28</v>
      </c>
      <c r="B27" s="10" t="s">
        <v>75</v>
      </c>
      <c r="C27" s="10" t="s">
        <v>318</v>
      </c>
      <c r="D27" s="10"/>
      <c r="E27" s="10"/>
      <c r="F27" s="10"/>
      <c r="G27" s="10"/>
      <c r="H27" s="23"/>
      <c r="I27" s="158"/>
    </row>
    <row r="28" spans="1:9" ht="40.200000000000003" thickBot="1">
      <c r="A28" s="40">
        <v>29</v>
      </c>
      <c r="B28" s="10" t="s">
        <v>76</v>
      </c>
      <c r="C28" s="10" t="s">
        <v>52</v>
      </c>
      <c r="D28" s="10"/>
      <c r="E28" s="10"/>
      <c r="F28" s="10"/>
      <c r="G28" s="10"/>
      <c r="H28" s="23"/>
      <c r="I28" s="158"/>
    </row>
    <row r="29" spans="1:9" ht="27" thickBot="1">
      <c r="A29" s="40">
        <v>30</v>
      </c>
      <c r="B29" s="10" t="s">
        <v>77</v>
      </c>
      <c r="C29" s="10" t="s">
        <v>78</v>
      </c>
      <c r="D29" s="10"/>
      <c r="E29" s="10"/>
      <c r="F29" s="10"/>
      <c r="G29" s="10"/>
      <c r="H29" s="23"/>
      <c r="I29" s="158"/>
    </row>
    <row r="30" spans="1:9" ht="53.4" thickBot="1">
      <c r="A30" s="40">
        <v>31</v>
      </c>
      <c r="B30" s="10" t="s">
        <v>79</v>
      </c>
      <c r="C30" s="10" t="s">
        <v>52</v>
      </c>
      <c r="D30" s="10"/>
      <c r="E30" s="10"/>
      <c r="F30" s="10"/>
      <c r="G30" s="10"/>
      <c r="H30" s="23"/>
      <c r="I30" s="158"/>
    </row>
    <row r="31" spans="1:9" ht="40.200000000000003" thickBot="1">
      <c r="A31" s="40">
        <v>32</v>
      </c>
      <c r="B31" s="10" t="s">
        <v>80</v>
      </c>
      <c r="C31" s="10" t="s">
        <v>319</v>
      </c>
      <c r="D31" s="10"/>
      <c r="E31" s="10"/>
      <c r="F31" s="10"/>
      <c r="G31" s="10"/>
      <c r="H31" s="23"/>
      <c r="I31" s="158"/>
    </row>
    <row r="32" spans="1:9" s="50" customFormat="1" ht="17.25" customHeight="1" thickBot="1">
      <c r="A32" s="57">
        <v>39</v>
      </c>
      <c r="B32" s="55" t="s">
        <v>82</v>
      </c>
      <c r="C32" s="55" t="s">
        <v>81</v>
      </c>
      <c r="D32" s="55"/>
      <c r="E32" s="55"/>
      <c r="F32" s="55"/>
      <c r="G32" s="55"/>
      <c r="H32" s="65"/>
      <c r="I32" s="158"/>
    </row>
    <row r="33" spans="1:9" s="50" customFormat="1" ht="17.25" customHeight="1" thickBot="1">
      <c r="A33" s="66">
        <v>40</v>
      </c>
      <c r="B33" s="55" t="s">
        <v>83</v>
      </c>
      <c r="C33" s="55" t="s">
        <v>320</v>
      </c>
      <c r="D33" s="67"/>
      <c r="E33" s="67">
        <f>E35+E36+E37</f>
        <v>0</v>
      </c>
      <c r="F33" s="67">
        <f>F35+F36+F37</f>
        <v>0</v>
      </c>
      <c r="G33" s="67">
        <f>G35+G36+G37</f>
        <v>0</v>
      </c>
      <c r="H33" s="67">
        <f>H35+H36+H37</f>
        <v>0</v>
      </c>
      <c r="I33" s="158"/>
    </row>
    <row r="34" spans="1:9" s="50" customFormat="1" ht="17.25" customHeight="1" thickBot="1">
      <c r="A34" s="66"/>
      <c r="B34" s="68" t="s">
        <v>85</v>
      </c>
      <c r="C34" s="101"/>
      <c r="D34" s="101"/>
      <c r="E34" s="101"/>
      <c r="F34" s="101"/>
      <c r="G34" s="101"/>
      <c r="H34" s="70"/>
      <c r="I34" s="158"/>
    </row>
    <row r="35" spans="1:9" s="50" customFormat="1" ht="17.25" customHeight="1" thickBot="1">
      <c r="A35" s="66" t="s">
        <v>84</v>
      </c>
      <c r="B35" s="68" t="s">
        <v>86</v>
      </c>
      <c r="C35" s="52" t="s">
        <v>320</v>
      </c>
      <c r="D35" s="52"/>
      <c r="E35" s="52"/>
      <c r="F35" s="52"/>
      <c r="G35" s="52"/>
      <c r="H35" s="52"/>
      <c r="I35" s="158"/>
    </row>
    <row r="36" spans="1:9" s="50" customFormat="1" ht="17.25" customHeight="1" thickBot="1">
      <c r="A36" s="71" t="s">
        <v>87</v>
      </c>
      <c r="B36" s="72" t="s">
        <v>88</v>
      </c>
      <c r="C36" s="72" t="s">
        <v>320</v>
      </c>
      <c r="D36" s="52"/>
      <c r="E36" s="52"/>
      <c r="F36" s="52"/>
      <c r="G36" s="52"/>
      <c r="H36" s="52"/>
      <c r="I36" s="158"/>
    </row>
    <row r="37" spans="1:9" s="50" customFormat="1" ht="17.25" customHeight="1" thickBot="1">
      <c r="A37" s="66" t="s">
        <v>89</v>
      </c>
      <c r="B37" s="68" t="s">
        <v>90</v>
      </c>
      <c r="C37" s="68" t="s">
        <v>320</v>
      </c>
      <c r="D37" s="52"/>
      <c r="E37" s="52"/>
      <c r="F37" s="52"/>
      <c r="G37" s="52"/>
      <c r="H37" s="52"/>
      <c r="I37" s="158"/>
    </row>
    <row r="38" spans="1:9" s="50" customFormat="1" ht="27" customHeight="1" thickBot="1">
      <c r="A38" s="57" t="s">
        <v>91</v>
      </c>
      <c r="B38" s="55" t="s">
        <v>92</v>
      </c>
      <c r="C38" s="55" t="s">
        <v>93</v>
      </c>
      <c r="D38" s="55"/>
      <c r="E38" s="55"/>
      <c r="F38" s="55"/>
      <c r="G38" s="55"/>
      <c r="H38" s="65"/>
      <c r="I38" s="103"/>
    </row>
  </sheetData>
  <mergeCells count="9">
    <mergeCell ref="B4:I4"/>
    <mergeCell ref="I5:I37"/>
    <mergeCell ref="A1:I1"/>
    <mergeCell ref="A2:A3"/>
    <mergeCell ref="B2:B3"/>
    <mergeCell ref="C2:C3"/>
    <mergeCell ref="E2:E3"/>
    <mergeCell ref="F2:H2"/>
    <mergeCell ref="I2:I3"/>
  </mergeCells>
  <pageMargins left="0.7" right="0.7" top="0.75" bottom="0.75" header="0.3" footer="0.3"/>
  <pageSetup paperSize="9" scale="46"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17"/>
  <sheetViews>
    <sheetView zoomScale="120" zoomScaleNormal="120" zoomScaleSheetLayoutView="120" zoomScalePageLayoutView="120" workbookViewId="0">
      <selection activeCell="A2" sqref="A2:I13"/>
    </sheetView>
  </sheetViews>
  <sheetFormatPr defaultRowHeight="14.4"/>
  <cols>
    <col min="1" max="1" width="7" customWidth="1"/>
    <col min="2" max="2" width="29.33203125" customWidth="1"/>
    <col min="3" max="3" width="17.5546875" customWidth="1"/>
    <col min="4" max="5" width="8.88671875" customWidth="1"/>
    <col min="6" max="6" width="6.44140625" customWidth="1"/>
    <col min="7" max="7" width="6.6640625" customWidth="1"/>
    <col min="8" max="8" width="6.33203125" customWidth="1"/>
    <col min="9" max="9" width="56" customWidth="1"/>
    <col min="10" max="10" width="14.5546875" customWidth="1"/>
  </cols>
  <sheetData>
    <row r="1" spans="1:9" ht="39" customHeight="1" thickBot="1">
      <c r="A1" s="120" t="s">
        <v>297</v>
      </c>
      <c r="B1" s="121"/>
      <c r="C1" s="121"/>
      <c r="D1" s="121"/>
      <c r="E1" s="121"/>
      <c r="F1" s="121"/>
      <c r="G1" s="121"/>
      <c r="H1" s="121"/>
      <c r="I1" s="121"/>
    </row>
    <row r="2" spans="1:9" ht="27" customHeight="1" thickBot="1">
      <c r="A2" s="131" t="s">
        <v>0</v>
      </c>
      <c r="B2" s="138" t="s">
        <v>1</v>
      </c>
      <c r="C2" s="138" t="s">
        <v>2</v>
      </c>
      <c r="D2" s="12" t="s">
        <v>3</v>
      </c>
      <c r="E2" s="138" t="s">
        <v>5</v>
      </c>
      <c r="F2" s="146" t="s">
        <v>6</v>
      </c>
      <c r="G2" s="149"/>
      <c r="H2" s="150"/>
      <c r="I2" s="138" t="s">
        <v>7</v>
      </c>
    </row>
    <row r="3" spans="1:9" ht="15" thickBot="1">
      <c r="A3" s="132"/>
      <c r="B3" s="139"/>
      <c r="C3" s="139"/>
      <c r="D3" s="1" t="s">
        <v>4</v>
      </c>
      <c r="E3" s="139"/>
      <c r="F3" s="1" t="s">
        <v>8</v>
      </c>
      <c r="G3" s="1" t="s">
        <v>9</v>
      </c>
      <c r="H3" s="1" t="s">
        <v>10</v>
      </c>
      <c r="I3" s="139"/>
    </row>
    <row r="4" spans="1:9" ht="15" thickBot="1">
      <c r="A4" s="6" t="s">
        <v>94</v>
      </c>
      <c r="B4" s="127" t="s">
        <v>95</v>
      </c>
      <c r="C4" s="128"/>
      <c r="D4" s="128"/>
      <c r="E4" s="128"/>
      <c r="F4" s="128"/>
      <c r="G4" s="128"/>
      <c r="H4" s="128"/>
      <c r="I4" s="129"/>
    </row>
    <row r="5" spans="1:9" ht="287.25" customHeight="1" thickBot="1">
      <c r="A5" s="159">
        <v>1</v>
      </c>
      <c r="B5" s="3" t="s">
        <v>280</v>
      </c>
      <c r="C5" s="3" t="s">
        <v>311</v>
      </c>
      <c r="D5" s="87"/>
      <c r="E5" s="86">
        <f>D5*E6*E7/10000</f>
        <v>0</v>
      </c>
      <c r="F5" s="86">
        <f>E5*F6*F7/10000</f>
        <v>0</v>
      </c>
      <c r="G5" s="86">
        <f>F5*G6*G7/10000</f>
        <v>0</v>
      </c>
      <c r="H5" s="86">
        <f>G5*H6*H7/10000</f>
        <v>0</v>
      </c>
      <c r="I5" s="140" t="s">
        <v>383</v>
      </c>
    </row>
    <row r="6" spans="1:9" ht="27" thickBot="1">
      <c r="A6" s="161"/>
      <c r="B6" s="3" t="s">
        <v>96</v>
      </c>
      <c r="C6" s="3" t="s">
        <v>97</v>
      </c>
      <c r="D6" s="87"/>
      <c r="E6" s="87"/>
      <c r="F6" s="87"/>
      <c r="G6" s="87"/>
      <c r="H6" s="87"/>
      <c r="I6" s="141"/>
    </row>
    <row r="7" spans="1:9" ht="91.5" customHeight="1" thickBot="1">
      <c r="A7" s="160"/>
      <c r="B7" s="3" t="s">
        <v>37</v>
      </c>
      <c r="C7" s="3" t="s">
        <v>33</v>
      </c>
      <c r="D7" s="87"/>
      <c r="E7" s="87"/>
      <c r="F7" s="87"/>
      <c r="G7" s="87"/>
      <c r="H7" s="87"/>
      <c r="I7" s="142"/>
    </row>
    <row r="8" spans="1:9" ht="348" customHeight="1" thickBot="1">
      <c r="A8" s="159">
        <v>2</v>
      </c>
      <c r="B8" s="3" t="s">
        <v>281</v>
      </c>
      <c r="C8" s="3" t="s">
        <v>311</v>
      </c>
      <c r="D8" s="87"/>
      <c r="E8" s="86">
        <f>D8*E9*E10/10000</f>
        <v>0</v>
      </c>
      <c r="F8" s="86">
        <f>E8*F9*F10/10000</f>
        <v>0</v>
      </c>
      <c r="G8" s="86">
        <f>F8*G9*G10/10000</f>
        <v>0</v>
      </c>
      <c r="H8" s="86">
        <f>G8*H9*H10/10000</f>
        <v>0</v>
      </c>
      <c r="I8" s="133" t="s">
        <v>398</v>
      </c>
    </row>
    <row r="9" spans="1:9" ht="27.75" customHeight="1" thickBot="1">
      <c r="A9" s="161"/>
      <c r="B9" s="3" t="s">
        <v>98</v>
      </c>
      <c r="C9" s="3" t="s">
        <v>97</v>
      </c>
      <c r="D9" s="87"/>
      <c r="E9" s="87"/>
      <c r="F9" s="87"/>
      <c r="G9" s="87"/>
      <c r="H9" s="87"/>
      <c r="I9" s="134"/>
    </row>
    <row r="10" spans="1:9" ht="65.25" customHeight="1" thickBot="1">
      <c r="A10" s="160"/>
      <c r="B10" s="3" t="s">
        <v>37</v>
      </c>
      <c r="C10" s="3" t="s">
        <v>33</v>
      </c>
      <c r="D10" s="87"/>
      <c r="E10" s="87"/>
      <c r="F10" s="87"/>
      <c r="G10" s="87"/>
      <c r="H10" s="87"/>
      <c r="I10" s="135"/>
    </row>
    <row r="11" spans="1:9" ht="172.5" customHeight="1" thickBot="1">
      <c r="A11" s="200" t="s">
        <v>271</v>
      </c>
      <c r="B11" s="55" t="s">
        <v>306</v>
      </c>
      <c r="C11" s="55" t="s">
        <v>311</v>
      </c>
      <c r="D11" s="89"/>
      <c r="E11" s="86">
        <f>D11*E12*E13/10000</f>
        <v>0</v>
      </c>
      <c r="F11" s="86">
        <f>E11*F12*F13/10000</f>
        <v>0</v>
      </c>
      <c r="G11" s="86">
        <f>F11*G12*G13/10000</f>
        <v>0</v>
      </c>
      <c r="H11" s="86">
        <f>G11*H12*H13/10000</f>
        <v>0</v>
      </c>
      <c r="I11" s="140" t="s">
        <v>384</v>
      </c>
    </row>
    <row r="12" spans="1:9" ht="27.75" customHeight="1" thickBot="1">
      <c r="A12" s="201"/>
      <c r="B12" s="55" t="s">
        <v>99</v>
      </c>
      <c r="C12" s="55" t="s">
        <v>97</v>
      </c>
      <c r="D12" s="87"/>
      <c r="E12" s="87"/>
      <c r="F12" s="87"/>
      <c r="G12" s="87"/>
      <c r="H12" s="87"/>
      <c r="I12" s="141"/>
    </row>
    <row r="13" spans="1:9" ht="63.75" customHeight="1" thickBot="1">
      <c r="A13" s="202"/>
      <c r="B13" s="55" t="s">
        <v>37</v>
      </c>
      <c r="C13" s="55" t="s">
        <v>33</v>
      </c>
      <c r="D13" s="87"/>
      <c r="E13" s="87"/>
      <c r="F13" s="87"/>
      <c r="G13" s="87"/>
      <c r="H13" s="87"/>
      <c r="I13" s="142"/>
    </row>
    <row r="15" spans="1:9" ht="32.25" customHeight="1">
      <c r="A15" s="119" t="s">
        <v>212</v>
      </c>
      <c r="B15" s="119"/>
      <c r="C15" s="119"/>
      <c r="D15" s="119"/>
      <c r="E15" s="119"/>
      <c r="F15" s="119"/>
      <c r="G15" s="119"/>
      <c r="H15" s="119"/>
      <c r="I15" s="119"/>
    </row>
    <row r="16" spans="1:9" ht="42.75" customHeight="1">
      <c r="A16" s="119" t="s">
        <v>323</v>
      </c>
      <c r="B16" s="119"/>
      <c r="C16" s="119"/>
      <c r="D16" s="119"/>
      <c r="E16" s="119"/>
      <c r="F16" s="119"/>
      <c r="G16" s="119"/>
      <c r="H16" s="119"/>
      <c r="I16" s="119"/>
    </row>
    <row r="17" spans="1:9" ht="60" customHeight="1">
      <c r="A17" s="119" t="s">
        <v>213</v>
      </c>
      <c r="B17" s="119"/>
      <c r="C17" s="119"/>
      <c r="D17" s="119"/>
      <c r="E17" s="119"/>
      <c r="F17" s="119"/>
      <c r="G17" s="119"/>
      <c r="H17" s="119"/>
      <c r="I17" s="119"/>
    </row>
  </sheetData>
  <mergeCells count="17">
    <mergeCell ref="A1:I1"/>
    <mergeCell ref="A2:A3"/>
    <mergeCell ref="B2:B3"/>
    <mergeCell ref="C2:C3"/>
    <mergeCell ref="E2:E3"/>
    <mergeCell ref="F2:H2"/>
    <mergeCell ref="I2:I3"/>
    <mergeCell ref="A17:I17"/>
    <mergeCell ref="A16:I16"/>
    <mergeCell ref="A15:I15"/>
    <mergeCell ref="B4:I4"/>
    <mergeCell ref="A5:A7"/>
    <mergeCell ref="I5:I7"/>
    <mergeCell ref="A8:A10"/>
    <mergeCell ref="I8:I10"/>
    <mergeCell ref="A11:A13"/>
    <mergeCell ref="I11:I13"/>
  </mergeCells>
  <hyperlinks>
    <hyperlink ref="A15" location="_ftnref1" display="_ftnref1"/>
    <hyperlink ref="A16" location="_ftnref2" display="_ftnref2"/>
    <hyperlink ref="A17" location="_ftnref3" display="_ftnref3"/>
  </hyperlinks>
  <pageMargins left="0.7" right="0.7" top="0.75" bottom="0.75" header="0.3" footer="0.3"/>
  <pageSetup paperSize="9" scale="59"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M31"/>
  <sheetViews>
    <sheetView zoomScale="120" zoomScaleNormal="120" zoomScaleSheetLayoutView="120" zoomScalePageLayoutView="120" workbookViewId="0">
      <selection activeCell="A2" sqref="A2:I27"/>
    </sheetView>
  </sheetViews>
  <sheetFormatPr defaultRowHeight="14.4"/>
  <cols>
    <col min="1" max="1" width="7" customWidth="1"/>
    <col min="2" max="2" width="29.33203125" customWidth="1"/>
    <col min="3" max="3" width="17.5546875" customWidth="1"/>
    <col min="4" max="5" width="8.88671875" customWidth="1"/>
    <col min="6" max="6" width="6.44140625" customWidth="1"/>
    <col min="7" max="7" width="6.6640625" customWidth="1"/>
    <col min="8" max="8" width="6.33203125" customWidth="1"/>
    <col min="9" max="9" width="56" customWidth="1"/>
    <col min="10" max="10" width="14.5546875" customWidth="1"/>
  </cols>
  <sheetData>
    <row r="1" spans="1:9" ht="42.75" customHeight="1" thickBot="1">
      <c r="A1" s="203" t="s">
        <v>297</v>
      </c>
      <c r="B1" s="204"/>
      <c r="C1" s="204"/>
      <c r="D1" s="204"/>
      <c r="E1" s="204"/>
      <c r="F1" s="204"/>
      <c r="G1" s="204"/>
      <c r="H1" s="204"/>
      <c r="I1" s="204"/>
    </row>
    <row r="2" spans="1:9" ht="24.75" customHeight="1" thickBot="1">
      <c r="A2" s="187" t="s">
        <v>0</v>
      </c>
      <c r="B2" s="179" t="s">
        <v>1</v>
      </c>
      <c r="C2" s="179" t="s">
        <v>2</v>
      </c>
      <c r="D2" s="77" t="s">
        <v>3</v>
      </c>
      <c r="E2" s="179" t="s">
        <v>370</v>
      </c>
      <c r="F2" s="181" t="s">
        <v>6</v>
      </c>
      <c r="G2" s="182"/>
      <c r="H2" s="183"/>
      <c r="I2" s="179" t="s">
        <v>7</v>
      </c>
    </row>
    <row r="3" spans="1:9" ht="15" thickBot="1">
      <c r="A3" s="188"/>
      <c r="B3" s="180"/>
      <c r="C3" s="180"/>
      <c r="D3" s="78" t="s">
        <v>4</v>
      </c>
      <c r="E3" s="180"/>
      <c r="F3" s="78" t="s">
        <v>8</v>
      </c>
      <c r="G3" s="78" t="s">
        <v>9</v>
      </c>
      <c r="H3" s="78" t="s">
        <v>10</v>
      </c>
      <c r="I3" s="180"/>
    </row>
    <row r="4" spans="1:9" ht="15" thickBot="1">
      <c r="A4" s="79" t="s">
        <v>100</v>
      </c>
      <c r="B4" s="184" t="s">
        <v>101</v>
      </c>
      <c r="C4" s="185"/>
      <c r="D4" s="185"/>
      <c r="E4" s="185"/>
      <c r="F4" s="185"/>
      <c r="G4" s="185"/>
      <c r="H4" s="185"/>
      <c r="I4" s="186"/>
    </row>
    <row r="5" spans="1:9" ht="63" customHeight="1" thickBot="1">
      <c r="A5" s="200">
        <v>1</v>
      </c>
      <c r="B5" s="55" t="s">
        <v>288</v>
      </c>
      <c r="C5" s="55" t="s">
        <v>311</v>
      </c>
      <c r="D5" s="89"/>
      <c r="E5" s="89">
        <f>D5*E6*E7/10000</f>
        <v>0</v>
      </c>
      <c r="F5" s="89">
        <f>E5*F6*F7/10000</f>
        <v>0</v>
      </c>
      <c r="G5" s="89">
        <f>F5*G6*G7/10000</f>
        <v>0</v>
      </c>
      <c r="H5" s="89">
        <f>G5*H6*H7/10000</f>
        <v>0</v>
      </c>
      <c r="I5" s="140" t="s">
        <v>385</v>
      </c>
    </row>
    <row r="6" spans="1:9" ht="51.75" customHeight="1" thickBot="1">
      <c r="A6" s="201"/>
      <c r="B6" s="55" t="s">
        <v>102</v>
      </c>
      <c r="C6" s="55" t="s">
        <v>31</v>
      </c>
      <c r="D6" s="89"/>
      <c r="E6" s="89"/>
      <c r="F6" s="89"/>
      <c r="G6" s="89"/>
      <c r="H6" s="89"/>
      <c r="I6" s="141"/>
    </row>
    <row r="7" spans="1:9" ht="27" thickBot="1">
      <c r="A7" s="202"/>
      <c r="B7" s="55" t="s">
        <v>37</v>
      </c>
      <c r="C7" s="55" t="s">
        <v>33</v>
      </c>
      <c r="D7" s="89"/>
      <c r="E7" s="89"/>
      <c r="F7" s="89"/>
      <c r="G7" s="89"/>
      <c r="H7" s="89"/>
      <c r="I7" s="141"/>
    </row>
    <row r="8" spans="1:9" ht="26.25" customHeight="1" thickBot="1">
      <c r="A8" s="57" t="s">
        <v>274</v>
      </c>
      <c r="B8" s="55" t="s">
        <v>289</v>
      </c>
      <c r="C8" s="55" t="s">
        <v>311</v>
      </c>
      <c r="D8" s="89"/>
      <c r="E8" s="89"/>
      <c r="F8" s="89"/>
      <c r="G8" s="89"/>
      <c r="H8" s="89"/>
      <c r="I8" s="141"/>
    </row>
    <row r="9" spans="1:9" ht="27" thickBot="1">
      <c r="A9" s="57" t="s">
        <v>234</v>
      </c>
      <c r="B9" s="55" t="s">
        <v>103</v>
      </c>
      <c r="C9" s="55" t="s">
        <v>311</v>
      </c>
      <c r="D9" s="89"/>
      <c r="E9" s="89"/>
      <c r="F9" s="89"/>
      <c r="G9" s="89"/>
      <c r="H9" s="89"/>
      <c r="I9" s="141"/>
    </row>
    <row r="10" spans="1:9" ht="27" thickBot="1">
      <c r="A10" s="57" t="s">
        <v>235</v>
      </c>
      <c r="B10" s="55" t="s">
        <v>104</v>
      </c>
      <c r="C10" s="55" t="s">
        <v>311</v>
      </c>
      <c r="D10" s="89"/>
      <c r="E10" s="89"/>
      <c r="F10" s="89"/>
      <c r="G10" s="89"/>
      <c r="H10" s="89"/>
      <c r="I10" s="141"/>
    </row>
    <row r="11" spans="1:9" ht="27" customHeight="1" thickBot="1">
      <c r="A11" s="57" t="s">
        <v>236</v>
      </c>
      <c r="B11" s="55" t="s">
        <v>105</v>
      </c>
      <c r="C11" s="55" t="s">
        <v>311</v>
      </c>
      <c r="D11" s="89"/>
      <c r="E11" s="89"/>
      <c r="F11" s="89"/>
      <c r="G11" s="89"/>
      <c r="H11" s="89"/>
      <c r="I11" s="141"/>
    </row>
    <row r="12" spans="1:9" ht="27.75" customHeight="1" thickBot="1">
      <c r="A12" s="57" t="s">
        <v>237</v>
      </c>
      <c r="B12" s="55" t="s">
        <v>106</v>
      </c>
      <c r="C12" s="55" t="s">
        <v>311</v>
      </c>
      <c r="D12" s="89"/>
      <c r="E12" s="89"/>
      <c r="F12" s="89"/>
      <c r="G12" s="89"/>
      <c r="H12" s="89"/>
      <c r="I12" s="141"/>
    </row>
    <row r="13" spans="1:9" ht="27" customHeight="1" thickBot="1">
      <c r="A13" s="57" t="s">
        <v>250</v>
      </c>
      <c r="B13" s="55" t="s">
        <v>107</v>
      </c>
      <c r="C13" s="55" t="s">
        <v>311</v>
      </c>
      <c r="D13" s="89"/>
      <c r="E13" s="89"/>
      <c r="F13" s="89"/>
      <c r="G13" s="89"/>
      <c r="H13" s="89"/>
      <c r="I13" s="141"/>
    </row>
    <row r="14" spans="1:9" ht="27" customHeight="1" thickBot="1">
      <c r="A14" s="57" t="s">
        <v>91</v>
      </c>
      <c r="B14" s="55" t="s">
        <v>108</v>
      </c>
      <c r="C14" s="55" t="s">
        <v>311</v>
      </c>
      <c r="D14" s="89"/>
      <c r="E14" s="89"/>
      <c r="F14" s="89"/>
      <c r="G14" s="89"/>
      <c r="H14" s="89"/>
      <c r="I14" s="142"/>
    </row>
    <row r="15" spans="1:9" ht="31.5" customHeight="1" thickBot="1">
      <c r="A15" s="7" t="s">
        <v>271</v>
      </c>
      <c r="B15" s="8" t="s">
        <v>109</v>
      </c>
      <c r="C15" s="16" t="s">
        <v>311</v>
      </c>
      <c r="D15" s="92">
        <f t="shared" ref="D15:H15" si="0">D5</f>
        <v>0</v>
      </c>
      <c r="E15" s="92">
        <f t="shared" si="0"/>
        <v>0</v>
      </c>
      <c r="F15" s="92">
        <f t="shared" si="0"/>
        <v>0</v>
      </c>
      <c r="G15" s="92">
        <f t="shared" si="0"/>
        <v>0</v>
      </c>
      <c r="H15" s="92">
        <f t="shared" si="0"/>
        <v>0</v>
      </c>
      <c r="I15" s="157" t="s">
        <v>386</v>
      </c>
    </row>
    <row r="16" spans="1:9" ht="27" customHeight="1" thickBot="1">
      <c r="A16" s="106" t="s">
        <v>220</v>
      </c>
      <c r="B16" s="3" t="s">
        <v>331</v>
      </c>
      <c r="C16" s="3" t="s">
        <v>311</v>
      </c>
      <c r="D16" s="86"/>
      <c r="E16" s="86"/>
      <c r="F16" s="86"/>
      <c r="G16" s="86"/>
      <c r="H16" s="86"/>
      <c r="I16" s="158"/>
    </row>
    <row r="17" spans="1:13" ht="15.75" customHeight="1" thickBot="1">
      <c r="A17" s="106" t="s">
        <v>221</v>
      </c>
      <c r="B17" s="3" t="s">
        <v>110</v>
      </c>
      <c r="C17" s="3"/>
      <c r="D17" s="86">
        <f>D15-D16</f>
        <v>0</v>
      </c>
      <c r="E17" s="86">
        <f>E15-E16</f>
        <v>0</v>
      </c>
      <c r="F17" s="86">
        <f>F15-F16</f>
        <v>0</v>
      </c>
      <c r="G17" s="86">
        <f>G15-G16</f>
        <v>0</v>
      </c>
      <c r="H17" s="86">
        <f>H15-H16</f>
        <v>0</v>
      </c>
      <c r="I17" s="158"/>
    </row>
    <row r="18" spans="1:13" ht="16.5" customHeight="1" thickBot="1">
      <c r="A18" s="106"/>
      <c r="B18" s="31" t="s">
        <v>111</v>
      </c>
      <c r="C18" s="3"/>
      <c r="D18" s="86"/>
      <c r="E18" s="86"/>
      <c r="F18" s="86"/>
      <c r="G18" s="86"/>
      <c r="H18" s="86"/>
      <c r="I18" s="158"/>
      <c r="J18" s="210"/>
      <c r="K18" s="208"/>
      <c r="L18" s="42">
        <v>-190</v>
      </c>
    </row>
    <row r="19" spans="1:13" ht="24.75" customHeight="1" thickBot="1">
      <c r="A19" s="106" t="s">
        <v>282</v>
      </c>
      <c r="B19" s="31" t="s">
        <v>112</v>
      </c>
      <c r="C19" s="3" t="s">
        <v>311</v>
      </c>
      <c r="D19" s="86"/>
      <c r="E19" s="86"/>
      <c r="F19" s="86"/>
      <c r="G19" s="86"/>
      <c r="H19" s="86"/>
      <c r="I19" s="158"/>
      <c r="J19" s="46" t="s">
        <v>333</v>
      </c>
      <c r="K19" s="209"/>
      <c r="L19" s="209"/>
    </row>
    <row r="20" spans="1:13" ht="24.75" customHeight="1" thickBot="1">
      <c r="A20" s="106"/>
      <c r="B20" s="31" t="s">
        <v>352</v>
      </c>
      <c r="C20" s="3" t="s">
        <v>311</v>
      </c>
      <c r="D20" s="86"/>
      <c r="E20" s="86"/>
      <c r="F20" s="86"/>
      <c r="G20" s="86"/>
      <c r="H20" s="86"/>
      <c r="I20" s="158"/>
      <c r="J20" s="46"/>
      <c r="K20" s="46"/>
      <c r="L20" s="46"/>
    </row>
    <row r="21" spans="1:13" ht="31.5" customHeight="1" thickBot="1">
      <c r="A21" s="106" t="s">
        <v>283</v>
      </c>
      <c r="B21" s="31" t="s">
        <v>113</v>
      </c>
      <c r="C21" s="3" t="s">
        <v>311</v>
      </c>
      <c r="D21" s="86">
        <f t="shared" ref="D21:H21" si="1">D23+D24+D25</f>
        <v>0</v>
      </c>
      <c r="E21" s="86">
        <f t="shared" si="1"/>
        <v>0</v>
      </c>
      <c r="F21" s="86">
        <f t="shared" si="1"/>
        <v>0</v>
      </c>
      <c r="G21" s="86">
        <f t="shared" si="1"/>
        <v>0</v>
      </c>
      <c r="H21" s="86">
        <f t="shared" si="1"/>
        <v>0</v>
      </c>
      <c r="I21" s="158"/>
      <c r="J21" s="44"/>
      <c r="K21" s="209" t="s">
        <v>347</v>
      </c>
      <c r="L21" s="209"/>
    </row>
    <row r="22" spans="1:13" ht="31.5" customHeight="1" thickBot="1">
      <c r="A22" s="106"/>
      <c r="B22" s="32" t="s">
        <v>111</v>
      </c>
      <c r="C22" s="3"/>
      <c r="D22" s="86"/>
      <c r="E22" s="86"/>
      <c r="F22" s="86"/>
      <c r="G22" s="86"/>
      <c r="H22" s="86"/>
      <c r="I22" s="158"/>
      <c r="J22" s="44"/>
      <c r="K22" s="209" t="s">
        <v>348</v>
      </c>
      <c r="L22" s="209"/>
    </row>
    <row r="23" spans="1:13" ht="47.25" customHeight="1" thickBot="1">
      <c r="A23" s="106" t="s">
        <v>284</v>
      </c>
      <c r="B23" s="32" t="s">
        <v>114</v>
      </c>
      <c r="C23" s="3" t="s">
        <v>311</v>
      </c>
      <c r="D23" s="86"/>
      <c r="E23" s="86"/>
      <c r="F23" s="86"/>
      <c r="G23" s="86"/>
      <c r="H23" s="86"/>
      <c r="I23" s="158"/>
      <c r="J23" s="44"/>
      <c r="K23" s="209" t="s">
        <v>349</v>
      </c>
      <c r="L23" s="209"/>
    </row>
    <row r="24" spans="1:13" ht="31.5" customHeight="1" thickBot="1">
      <c r="A24" s="106" t="s">
        <v>285</v>
      </c>
      <c r="B24" s="32" t="s">
        <v>115</v>
      </c>
      <c r="C24" s="3" t="s">
        <v>311</v>
      </c>
      <c r="D24" s="86"/>
      <c r="E24" s="86"/>
      <c r="F24" s="86"/>
      <c r="G24" s="86"/>
      <c r="H24" s="86"/>
      <c r="I24" s="158"/>
      <c r="J24" s="44"/>
      <c r="K24" s="209" t="s">
        <v>350</v>
      </c>
      <c r="L24" s="209"/>
    </row>
    <row r="25" spans="1:13" ht="40.5" customHeight="1" thickBot="1">
      <c r="A25" s="106" t="s">
        <v>286</v>
      </c>
      <c r="B25" s="32" t="s">
        <v>116</v>
      </c>
      <c r="C25" s="3" t="s">
        <v>311</v>
      </c>
      <c r="D25" s="86"/>
      <c r="E25" s="86"/>
      <c r="F25" s="86"/>
      <c r="G25" s="86"/>
      <c r="H25" s="86"/>
      <c r="I25" s="158"/>
      <c r="J25" s="44"/>
      <c r="K25" s="209" t="s">
        <v>351</v>
      </c>
      <c r="L25" s="209"/>
    </row>
    <row r="26" spans="1:13" ht="40.5" customHeight="1" thickBot="1">
      <c r="A26" s="106" t="s">
        <v>287</v>
      </c>
      <c r="B26" s="31" t="s">
        <v>117</v>
      </c>
      <c r="C26" s="3" t="s">
        <v>311</v>
      </c>
      <c r="D26" s="86"/>
      <c r="E26" s="86"/>
      <c r="F26" s="86"/>
      <c r="G26" s="86"/>
      <c r="H26" s="86"/>
      <c r="I26" s="158"/>
      <c r="J26" s="44"/>
      <c r="K26" s="46"/>
      <c r="L26" s="46"/>
    </row>
    <row r="27" spans="1:13" ht="26.25" customHeight="1" thickBot="1">
      <c r="A27" s="106" t="s">
        <v>353</v>
      </c>
      <c r="B27" s="31" t="s">
        <v>118</v>
      </c>
      <c r="C27" s="3" t="s">
        <v>311</v>
      </c>
      <c r="D27" s="86">
        <f>D17-D19-D20-D21-D26</f>
        <v>0</v>
      </c>
      <c r="E27" s="86">
        <f>E17-E19-E20-E21-E26</f>
        <v>0</v>
      </c>
      <c r="F27" s="86">
        <f>F17-F19-F20-F21-F26</f>
        <v>0</v>
      </c>
      <c r="G27" s="86">
        <f>G17-G19-G20-G21-G26</f>
        <v>0</v>
      </c>
      <c r="H27" s="86">
        <f>H17-H19-H20-H21-H26</f>
        <v>0</v>
      </c>
      <c r="I27" s="194"/>
      <c r="J27" s="47" t="s">
        <v>354</v>
      </c>
      <c r="K27" s="47" t="s">
        <v>355</v>
      </c>
      <c r="L27" s="47" t="s">
        <v>356</v>
      </c>
      <c r="M27" s="47" t="s">
        <v>357</v>
      </c>
    </row>
    <row r="29" spans="1:13" ht="32.25" customHeight="1">
      <c r="A29" s="119" t="s">
        <v>212</v>
      </c>
      <c r="B29" s="119"/>
      <c r="C29" s="119"/>
      <c r="D29" s="119"/>
      <c r="E29" s="119"/>
      <c r="F29" s="119"/>
      <c r="G29" s="119"/>
      <c r="H29" s="119"/>
      <c r="I29" s="119"/>
    </row>
    <row r="30" spans="1:13" ht="42.75" customHeight="1">
      <c r="A30" s="119" t="s">
        <v>323</v>
      </c>
      <c r="B30" s="119"/>
      <c r="C30" s="119"/>
      <c r="D30" s="119"/>
      <c r="E30" s="119"/>
      <c r="F30" s="119"/>
      <c r="G30" s="119"/>
      <c r="H30" s="119"/>
      <c r="I30" s="119"/>
    </row>
    <row r="31" spans="1:13" ht="60" customHeight="1">
      <c r="A31" s="119" t="s">
        <v>213</v>
      </c>
      <c r="B31" s="119"/>
      <c r="C31" s="119"/>
      <c r="D31" s="119"/>
      <c r="E31" s="119"/>
      <c r="F31" s="119"/>
      <c r="G31" s="119"/>
      <c r="H31" s="119"/>
      <c r="I31" s="119"/>
    </row>
  </sheetData>
  <mergeCells count="21">
    <mergeCell ref="K24:L24"/>
    <mergeCell ref="K25:L25"/>
    <mergeCell ref="A1:I1"/>
    <mergeCell ref="A2:A3"/>
    <mergeCell ref="B2:B3"/>
    <mergeCell ref="C2:C3"/>
    <mergeCell ref="E2:E3"/>
    <mergeCell ref="F2:H2"/>
    <mergeCell ref="I2:I3"/>
    <mergeCell ref="J18:K18"/>
    <mergeCell ref="K19:L19"/>
    <mergeCell ref="K21:L21"/>
    <mergeCell ref="K22:L22"/>
    <mergeCell ref="K23:L23"/>
    <mergeCell ref="A29:I29"/>
    <mergeCell ref="A30:I30"/>
    <mergeCell ref="A31:I31"/>
    <mergeCell ref="B4:I4"/>
    <mergeCell ref="A5:A7"/>
    <mergeCell ref="I5:I14"/>
    <mergeCell ref="I15:I27"/>
  </mergeCells>
  <hyperlinks>
    <hyperlink ref="A29" location="_ftnref1" display="_ftnref1"/>
    <hyperlink ref="A30" location="_ftnref2" display="_ftnref2"/>
    <hyperlink ref="A31" location="_ftnref3" display="_ftnref3"/>
  </hyperlinks>
  <pageMargins left="0.7" right="0.7" top="0.75" bottom="0.75" header="0.3" footer="0.3"/>
  <pageSetup paperSize="9" scale="46" fitToHeight="0" orientation="portrait" r:id="rId1"/>
  <legacyDrawing r:id="rId2"/>
  <oleObjects>
    <oleObject progId="Equation.3" shapeId="9217" r:id="rId3"/>
    <oleObject progId="Equation.3" shapeId="9218" r:id="rId4"/>
    <oleObject progId="Equation.3" shapeId="9219" r:id="rId5"/>
    <oleObject progId="Equation.3" shapeId="9220" r:id="rId6"/>
    <oleObject progId="Equation.3" shapeId="9221" r:id="rId7"/>
    <oleObject progId="Equation.3" shapeId="9222" r:id="rId8"/>
  </oleObjects>
</worksheet>
</file>

<file path=xl/worksheets/sheet6.xml><?xml version="1.0" encoding="utf-8"?>
<worksheet xmlns="http://schemas.openxmlformats.org/spreadsheetml/2006/main" xmlns:r="http://schemas.openxmlformats.org/officeDocument/2006/relationships">
  <sheetPr>
    <pageSetUpPr fitToPage="1"/>
  </sheetPr>
  <dimension ref="A1:I19"/>
  <sheetViews>
    <sheetView zoomScale="120" zoomScaleNormal="120" zoomScaleSheetLayoutView="120" zoomScalePageLayoutView="120" workbookViewId="0">
      <selection activeCell="A2" sqref="A2:I15"/>
    </sheetView>
  </sheetViews>
  <sheetFormatPr defaultRowHeight="14.4"/>
  <cols>
    <col min="1" max="1" width="7" customWidth="1"/>
    <col min="2" max="2" width="29.33203125" customWidth="1"/>
    <col min="3" max="3" width="17.5546875" customWidth="1"/>
    <col min="4" max="5" width="8.88671875" customWidth="1"/>
    <col min="6" max="6" width="6.44140625" customWidth="1"/>
    <col min="7" max="7" width="6.6640625" customWidth="1"/>
    <col min="8" max="8" width="6.33203125" customWidth="1"/>
    <col min="9" max="9" width="56" customWidth="1"/>
    <col min="10" max="10" width="14.5546875" customWidth="1"/>
  </cols>
  <sheetData>
    <row r="1" spans="1:9" ht="40.5" customHeight="1" thickBot="1">
      <c r="A1" s="120" t="s">
        <v>297</v>
      </c>
      <c r="B1" s="121"/>
      <c r="C1" s="121"/>
      <c r="D1" s="121"/>
      <c r="E1" s="121"/>
      <c r="F1" s="121"/>
      <c r="G1" s="121"/>
      <c r="H1" s="121"/>
      <c r="I1" s="121"/>
    </row>
    <row r="2" spans="1:9" ht="27.75" customHeight="1" thickBot="1">
      <c r="A2" s="131" t="s">
        <v>0</v>
      </c>
      <c r="B2" s="138" t="s">
        <v>1</v>
      </c>
      <c r="C2" s="138" t="s">
        <v>2</v>
      </c>
      <c r="D2" s="12" t="s">
        <v>3</v>
      </c>
      <c r="E2" s="138" t="s">
        <v>5</v>
      </c>
      <c r="F2" s="146" t="s">
        <v>6</v>
      </c>
      <c r="G2" s="149"/>
      <c r="H2" s="150"/>
      <c r="I2" s="138" t="s">
        <v>7</v>
      </c>
    </row>
    <row r="3" spans="1:9" ht="15" thickBot="1">
      <c r="A3" s="132"/>
      <c r="B3" s="139"/>
      <c r="C3" s="139"/>
      <c r="D3" s="1" t="s">
        <v>4</v>
      </c>
      <c r="E3" s="139"/>
      <c r="F3" s="1" t="s">
        <v>8</v>
      </c>
      <c r="G3" s="1" t="s">
        <v>9</v>
      </c>
      <c r="H3" s="1" t="s">
        <v>10</v>
      </c>
      <c r="I3" s="139"/>
    </row>
    <row r="4" spans="1:9" ht="18.75" customHeight="1" thickBot="1">
      <c r="A4" s="6" t="s">
        <v>119</v>
      </c>
      <c r="B4" s="5" t="s">
        <v>107</v>
      </c>
      <c r="C4" s="3"/>
      <c r="D4" s="3"/>
      <c r="E4" s="3"/>
      <c r="F4" s="3"/>
      <c r="G4" s="3"/>
      <c r="H4" s="3"/>
      <c r="I4" s="3"/>
    </row>
    <row r="5" spans="1:9" ht="20.25" customHeight="1">
      <c r="A5" s="195">
        <v>1</v>
      </c>
      <c r="B5" s="190" t="s">
        <v>295</v>
      </c>
      <c r="C5" s="190" t="s">
        <v>311</v>
      </c>
      <c r="D5" s="192"/>
      <c r="E5" s="198">
        <f>D5*E7*E8/10000</f>
        <v>0</v>
      </c>
      <c r="F5" s="198">
        <f>E5*F7*F8/10000</f>
        <v>0</v>
      </c>
      <c r="G5" s="198">
        <f>F5*G7*G8/10000</f>
        <v>0</v>
      </c>
      <c r="H5" s="198">
        <f>G5*H7*H8/10000</f>
        <v>0</v>
      </c>
      <c r="I5" s="157" t="s">
        <v>387</v>
      </c>
    </row>
    <row r="6" spans="1:9" ht="18.75" customHeight="1" thickBot="1">
      <c r="A6" s="196"/>
      <c r="B6" s="191"/>
      <c r="C6" s="191"/>
      <c r="D6" s="193"/>
      <c r="E6" s="199"/>
      <c r="F6" s="199"/>
      <c r="G6" s="199"/>
      <c r="H6" s="199"/>
      <c r="I6" s="158"/>
    </row>
    <row r="7" spans="1:9" ht="52.5" customHeight="1" thickBot="1">
      <c r="A7" s="196"/>
      <c r="B7" s="108" t="s">
        <v>39</v>
      </c>
      <c r="C7" s="11" t="s">
        <v>31</v>
      </c>
      <c r="D7" s="93"/>
      <c r="E7" s="93"/>
      <c r="F7" s="93"/>
      <c r="G7" s="93"/>
      <c r="H7" s="93"/>
      <c r="I7" s="158"/>
    </row>
    <row r="8" spans="1:9" ht="51" customHeight="1" thickBot="1">
      <c r="A8" s="197"/>
      <c r="B8" s="108" t="s">
        <v>37</v>
      </c>
      <c r="C8" s="11" t="s">
        <v>33</v>
      </c>
      <c r="D8" s="93"/>
      <c r="E8" s="93"/>
      <c r="F8" s="93"/>
      <c r="G8" s="93"/>
      <c r="H8" s="93"/>
      <c r="I8" s="194"/>
    </row>
    <row r="9" spans="1:9" ht="249" customHeight="1" thickBot="1">
      <c r="A9" s="106">
        <v>2</v>
      </c>
      <c r="B9" s="3" t="s">
        <v>294</v>
      </c>
      <c r="C9" s="3" t="s">
        <v>120</v>
      </c>
      <c r="D9" s="94"/>
      <c r="E9" s="94"/>
      <c r="F9" s="94"/>
      <c r="G9" s="94"/>
      <c r="H9" s="94"/>
      <c r="I9" s="133" t="s">
        <v>388</v>
      </c>
    </row>
    <row r="10" spans="1:9" ht="21.75" customHeight="1" thickBot="1">
      <c r="A10" s="105" t="s">
        <v>234</v>
      </c>
      <c r="B10" s="18" t="s">
        <v>121</v>
      </c>
      <c r="C10" s="107"/>
      <c r="D10" s="95"/>
      <c r="E10" s="95"/>
      <c r="F10" s="95"/>
      <c r="G10" s="95"/>
      <c r="H10" s="95"/>
      <c r="I10" s="134"/>
    </row>
    <row r="11" spans="1:9" ht="15.75" customHeight="1" thickBot="1">
      <c r="A11" s="105"/>
      <c r="B11" s="30" t="s">
        <v>332</v>
      </c>
      <c r="C11" s="3" t="s">
        <v>120</v>
      </c>
      <c r="D11" s="96"/>
      <c r="E11" s="96"/>
      <c r="F11" s="96"/>
      <c r="G11" s="96"/>
      <c r="H11" s="96"/>
      <c r="I11" s="134"/>
    </row>
    <row r="12" spans="1:9" ht="27" thickBot="1">
      <c r="A12" s="41"/>
      <c r="B12" s="10" t="s">
        <v>122</v>
      </c>
      <c r="C12" s="3" t="s">
        <v>120</v>
      </c>
      <c r="D12" s="94"/>
      <c r="E12" s="94"/>
      <c r="F12" s="94"/>
      <c r="G12" s="94"/>
      <c r="H12" s="94"/>
      <c r="I12" s="134"/>
    </row>
    <row r="13" spans="1:9" ht="88.5" customHeight="1" thickBot="1">
      <c r="A13" s="106"/>
      <c r="B13" s="10" t="s">
        <v>123</v>
      </c>
      <c r="C13" s="3" t="s">
        <v>120</v>
      </c>
      <c r="D13" s="94"/>
      <c r="E13" s="94"/>
      <c r="F13" s="94"/>
      <c r="G13" s="94"/>
      <c r="H13" s="94"/>
      <c r="I13" s="135"/>
    </row>
    <row r="14" spans="1:9" ht="62.25" customHeight="1" thickBot="1">
      <c r="A14" s="106" t="s">
        <v>235</v>
      </c>
      <c r="B14" s="8" t="s">
        <v>293</v>
      </c>
      <c r="C14" s="3" t="s">
        <v>120</v>
      </c>
      <c r="D14" s="87"/>
      <c r="E14" s="87"/>
      <c r="F14" s="87"/>
      <c r="G14" s="87"/>
      <c r="H14" s="87"/>
      <c r="I14" s="20" t="s">
        <v>389</v>
      </c>
    </row>
    <row r="15" spans="1:9" ht="168.75" customHeight="1" thickBot="1">
      <c r="A15" s="106">
        <v>3</v>
      </c>
      <c r="B15" s="3" t="s">
        <v>292</v>
      </c>
      <c r="C15" s="3" t="s">
        <v>124</v>
      </c>
      <c r="D15" s="87"/>
      <c r="E15" s="87"/>
      <c r="F15" s="87"/>
      <c r="G15" s="87"/>
      <c r="H15" s="87"/>
      <c r="I15" s="20" t="s">
        <v>390</v>
      </c>
    </row>
    <row r="17" spans="1:9" ht="32.25" customHeight="1">
      <c r="A17" s="119" t="s">
        <v>212</v>
      </c>
      <c r="B17" s="119"/>
      <c r="C17" s="119"/>
      <c r="D17" s="119"/>
      <c r="E17" s="119"/>
      <c r="F17" s="119"/>
      <c r="G17" s="119"/>
      <c r="H17" s="119"/>
      <c r="I17" s="119"/>
    </row>
    <row r="18" spans="1:9" ht="42.75" customHeight="1">
      <c r="A18" s="119" t="s">
        <v>323</v>
      </c>
      <c r="B18" s="119"/>
      <c r="C18" s="119"/>
      <c r="D18" s="119"/>
      <c r="E18" s="119"/>
      <c r="F18" s="119"/>
      <c r="G18" s="119"/>
      <c r="H18" s="119"/>
      <c r="I18" s="119"/>
    </row>
    <row r="19" spans="1:9" ht="60" customHeight="1">
      <c r="A19" s="119" t="s">
        <v>213</v>
      </c>
      <c r="B19" s="119"/>
      <c r="C19" s="119"/>
      <c r="D19" s="119"/>
      <c r="E19" s="119"/>
      <c r="F19" s="119"/>
      <c r="G19" s="119"/>
      <c r="H19" s="119"/>
      <c r="I19" s="119"/>
    </row>
  </sheetData>
  <mergeCells count="20">
    <mergeCell ref="A1:I1"/>
    <mergeCell ref="A2:A3"/>
    <mergeCell ref="B2:B3"/>
    <mergeCell ref="C2:C3"/>
    <mergeCell ref="E2:E3"/>
    <mergeCell ref="F2:H2"/>
    <mergeCell ref="I2:I3"/>
    <mergeCell ref="A17:I17"/>
    <mergeCell ref="A18:I18"/>
    <mergeCell ref="A19:I19"/>
    <mergeCell ref="G5:G6"/>
    <mergeCell ref="H5:H6"/>
    <mergeCell ref="I5:I8"/>
    <mergeCell ref="I9:I13"/>
    <mergeCell ref="A5:A8"/>
    <mergeCell ref="B5:B6"/>
    <mergeCell ref="C5:C6"/>
    <mergeCell ref="D5:D6"/>
    <mergeCell ref="E5:E6"/>
    <mergeCell ref="F5:F6"/>
  </mergeCells>
  <hyperlinks>
    <hyperlink ref="A17" location="_ftnref1" display="_ftnref1"/>
    <hyperlink ref="A18" location="_ftnref2" display="_ftnref2"/>
    <hyperlink ref="A19" location="_ftnref3" display="_ftnref3"/>
  </hyperlinks>
  <pageMargins left="0.7" right="0.7" top="0.75" bottom="0.75" header="0.3" footer="0.3"/>
  <pageSetup paperSize="9" scale="59"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I8"/>
  <sheetViews>
    <sheetView zoomScale="120" zoomScaleNormal="120" zoomScaleSheetLayoutView="120" zoomScalePageLayoutView="120" workbookViewId="0">
      <selection activeCell="A2" sqref="A2:I8"/>
    </sheetView>
  </sheetViews>
  <sheetFormatPr defaultRowHeight="14.4"/>
  <cols>
    <col min="1" max="1" width="7" customWidth="1"/>
    <col min="2" max="2" width="29.33203125" customWidth="1"/>
    <col min="3" max="3" width="17.5546875" customWidth="1"/>
    <col min="4" max="5" width="8.88671875" customWidth="1"/>
    <col min="6" max="6" width="6.44140625" customWidth="1"/>
    <col min="7" max="7" width="6.6640625" customWidth="1"/>
    <col min="8" max="8" width="6.33203125" customWidth="1"/>
    <col min="9" max="9" width="56" customWidth="1"/>
    <col min="10" max="10" width="14.5546875" customWidth="1"/>
  </cols>
  <sheetData>
    <row r="1" spans="1:9" ht="39.75" customHeight="1" thickBot="1">
      <c r="A1" s="189" t="s">
        <v>297</v>
      </c>
      <c r="B1" s="189"/>
      <c r="C1" s="189"/>
      <c r="D1" s="189"/>
      <c r="E1" s="189"/>
      <c r="F1" s="189"/>
      <c r="G1" s="189"/>
      <c r="H1" s="189"/>
      <c r="I1" s="189"/>
    </row>
    <row r="2" spans="1:9" ht="15.75" customHeight="1" thickBot="1">
      <c r="A2" s="131" t="s">
        <v>0</v>
      </c>
      <c r="B2" s="138" t="s">
        <v>1</v>
      </c>
      <c r="C2" s="138" t="s">
        <v>2</v>
      </c>
      <c r="D2" s="12" t="s">
        <v>3</v>
      </c>
      <c r="E2" s="138" t="s">
        <v>330</v>
      </c>
      <c r="F2" s="146" t="s">
        <v>6</v>
      </c>
      <c r="G2" s="149"/>
      <c r="H2" s="150"/>
      <c r="I2" s="138" t="s">
        <v>7</v>
      </c>
    </row>
    <row r="3" spans="1:9" ht="27" customHeight="1" thickBot="1">
      <c r="A3" s="132"/>
      <c r="B3" s="139"/>
      <c r="C3" s="139"/>
      <c r="D3" s="1" t="s">
        <v>4</v>
      </c>
      <c r="E3" s="139"/>
      <c r="F3" s="1" t="s">
        <v>8</v>
      </c>
      <c r="G3" s="1" t="s">
        <v>9</v>
      </c>
      <c r="H3" s="1" t="s">
        <v>10</v>
      </c>
      <c r="I3" s="139"/>
    </row>
    <row r="4" spans="1:9" ht="18.75" customHeight="1" thickBot="1">
      <c r="A4" s="6" t="s">
        <v>129</v>
      </c>
      <c r="B4" s="127" t="s">
        <v>126</v>
      </c>
      <c r="C4" s="128"/>
      <c r="D4" s="128"/>
      <c r="E4" s="128"/>
      <c r="F4" s="128"/>
      <c r="G4" s="128"/>
      <c r="H4" s="128"/>
      <c r="I4" s="129"/>
    </row>
    <row r="5" spans="1:9" ht="204.75" customHeight="1" thickBot="1">
      <c r="A5" s="7">
        <v>1</v>
      </c>
      <c r="B5" s="16" t="s">
        <v>127</v>
      </c>
      <c r="C5" s="3" t="s">
        <v>311</v>
      </c>
      <c r="D5" s="11"/>
      <c r="E5" s="11"/>
      <c r="F5" s="11"/>
      <c r="G5" s="11"/>
      <c r="H5" s="11"/>
      <c r="I5" s="10" t="s">
        <v>391</v>
      </c>
    </row>
    <row r="6" spans="1:9" ht="207.75" customHeight="1" thickBot="1">
      <c r="A6" s="7">
        <v>2</v>
      </c>
      <c r="B6" s="16" t="s">
        <v>392</v>
      </c>
      <c r="C6" s="8" t="s">
        <v>321</v>
      </c>
      <c r="D6" s="97"/>
      <c r="E6" s="97"/>
      <c r="F6" s="97"/>
      <c r="G6" s="97"/>
      <c r="H6" s="97"/>
      <c r="I6" s="54" t="s">
        <v>393</v>
      </c>
    </row>
    <row r="7" spans="1:9" ht="114" customHeight="1" thickBot="1">
      <c r="A7" s="48" t="s">
        <v>271</v>
      </c>
      <c r="B7" s="49" t="s">
        <v>394</v>
      </c>
      <c r="C7" s="51" t="s">
        <v>321</v>
      </c>
      <c r="D7" s="86"/>
      <c r="E7" s="86"/>
      <c r="F7" s="86"/>
      <c r="G7" s="86"/>
      <c r="H7" s="86"/>
      <c r="I7" s="52" t="s">
        <v>395</v>
      </c>
    </row>
    <row r="8" spans="1:9" ht="117" customHeight="1" thickBot="1">
      <c r="A8" s="80" t="s">
        <v>272</v>
      </c>
      <c r="B8" s="51" t="s">
        <v>396</v>
      </c>
      <c r="C8" s="51" t="s">
        <v>128</v>
      </c>
      <c r="D8" s="92"/>
      <c r="E8" s="92" t="e">
        <f t="shared" ref="E8:H8" si="0">E7/E6*100</f>
        <v>#DIV/0!</v>
      </c>
      <c r="F8" s="92" t="e">
        <f t="shared" si="0"/>
        <v>#DIV/0!</v>
      </c>
      <c r="G8" s="92" t="e">
        <f t="shared" si="0"/>
        <v>#DIV/0!</v>
      </c>
      <c r="H8" s="92" t="e">
        <f t="shared" si="0"/>
        <v>#DIV/0!</v>
      </c>
      <c r="I8" s="81" t="s">
        <v>322</v>
      </c>
    </row>
  </sheetData>
  <mergeCells count="8">
    <mergeCell ref="B4:I4"/>
    <mergeCell ref="A1:I1"/>
    <mergeCell ref="A2:A3"/>
    <mergeCell ref="B2:B3"/>
    <mergeCell ref="C2:C3"/>
    <mergeCell ref="E2:E3"/>
    <mergeCell ref="F2:H2"/>
    <mergeCell ref="I2:I3"/>
  </mergeCell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I40"/>
  <sheetViews>
    <sheetView zoomScale="120" zoomScaleNormal="120" zoomScaleSheetLayoutView="120" zoomScalePageLayoutView="120" workbookViewId="0">
      <selection activeCell="B4" sqref="B4:I4"/>
    </sheetView>
  </sheetViews>
  <sheetFormatPr defaultRowHeight="14.4"/>
  <cols>
    <col min="1" max="1" width="5.6640625" customWidth="1"/>
    <col min="2" max="2" width="29.33203125" customWidth="1"/>
    <col min="3" max="3" width="17.5546875" customWidth="1"/>
    <col min="4" max="4" width="9.44140625" customWidth="1"/>
    <col min="5" max="5" width="10" customWidth="1"/>
    <col min="6" max="6" width="7.33203125" customWidth="1"/>
    <col min="7" max="7" width="7.6640625" customWidth="1"/>
    <col min="8" max="8" width="7.44140625" customWidth="1"/>
    <col min="9" max="9" width="56" customWidth="1"/>
    <col min="10" max="10" width="14.5546875" customWidth="1"/>
  </cols>
  <sheetData>
    <row r="1" spans="1:9" ht="43.5" customHeight="1" thickBot="1">
      <c r="A1" s="151" t="s">
        <v>297</v>
      </c>
      <c r="B1" s="151"/>
      <c r="C1" s="151"/>
      <c r="D1" s="151"/>
      <c r="E1" s="151"/>
      <c r="F1" s="151"/>
      <c r="G1" s="151"/>
      <c r="H1" s="151"/>
      <c r="I1" s="151"/>
    </row>
    <row r="2" spans="1:9" ht="27" customHeight="1" thickBot="1">
      <c r="A2" s="152" t="s">
        <v>0</v>
      </c>
      <c r="B2" s="136" t="s">
        <v>1</v>
      </c>
      <c r="C2" s="136" t="s">
        <v>2</v>
      </c>
      <c r="D2" s="74" t="s">
        <v>3</v>
      </c>
      <c r="E2" s="136" t="s">
        <v>5</v>
      </c>
      <c r="F2" s="176" t="s">
        <v>6</v>
      </c>
      <c r="G2" s="177"/>
      <c r="H2" s="178"/>
      <c r="I2" s="136" t="s">
        <v>7</v>
      </c>
    </row>
    <row r="3" spans="1:9" ht="13.5" customHeight="1" thickBot="1">
      <c r="A3" s="153"/>
      <c r="B3" s="137"/>
      <c r="C3" s="137"/>
      <c r="D3" s="75" t="s">
        <v>4</v>
      </c>
      <c r="E3" s="137"/>
      <c r="F3" s="75" t="s">
        <v>8</v>
      </c>
      <c r="G3" s="75" t="s">
        <v>9</v>
      </c>
      <c r="H3" s="75" t="s">
        <v>10</v>
      </c>
      <c r="I3" s="137"/>
    </row>
    <row r="4" spans="1:9" ht="15" customHeight="1" thickBot="1">
      <c r="A4" s="76" t="s">
        <v>279</v>
      </c>
      <c r="B4" s="143" t="s">
        <v>358</v>
      </c>
      <c r="C4" s="144"/>
      <c r="D4" s="144"/>
      <c r="E4" s="144"/>
      <c r="F4" s="144"/>
      <c r="G4" s="144"/>
      <c r="H4" s="144"/>
      <c r="I4" s="145"/>
    </row>
    <row r="5" spans="1:9" ht="66" customHeight="1" thickBot="1">
      <c r="A5" s="48">
        <v>1</v>
      </c>
      <c r="B5" s="49" t="s">
        <v>130</v>
      </c>
      <c r="C5" s="49" t="s">
        <v>34</v>
      </c>
      <c r="D5" s="56">
        <f>D6+D23</f>
        <v>182275.20000000001</v>
      </c>
      <c r="E5" s="56">
        <f t="shared" ref="E5:H5" si="0">E6+E23</f>
        <v>216155.4</v>
      </c>
      <c r="F5" s="56">
        <f t="shared" si="0"/>
        <v>177747</v>
      </c>
      <c r="G5" s="56">
        <f t="shared" si="0"/>
        <v>180025</v>
      </c>
      <c r="H5" s="56">
        <f t="shared" si="0"/>
        <v>180386</v>
      </c>
      <c r="I5" s="51" t="s">
        <v>131</v>
      </c>
    </row>
    <row r="6" spans="1:9" ht="27" customHeight="1" thickBot="1">
      <c r="A6" s="33" t="s">
        <v>214</v>
      </c>
      <c r="B6" s="4" t="s">
        <v>133</v>
      </c>
      <c r="C6" s="34" t="s">
        <v>34</v>
      </c>
      <c r="D6" s="3">
        <v>94612</v>
      </c>
      <c r="E6" s="3">
        <v>97987</v>
      </c>
      <c r="F6" s="3">
        <v>86247</v>
      </c>
      <c r="G6" s="3">
        <v>88525</v>
      </c>
      <c r="H6" s="3">
        <v>88886</v>
      </c>
      <c r="I6" s="130" t="s">
        <v>132</v>
      </c>
    </row>
    <row r="7" spans="1:9" ht="51.75" customHeight="1" thickBot="1">
      <c r="A7" s="35"/>
      <c r="B7" s="3" t="s">
        <v>134</v>
      </c>
      <c r="C7" s="36"/>
      <c r="D7" s="3"/>
      <c r="E7" s="3"/>
      <c r="F7" s="3"/>
      <c r="G7" s="3"/>
      <c r="H7" s="3"/>
      <c r="I7" s="123"/>
    </row>
    <row r="8" spans="1:9" ht="27" thickBot="1">
      <c r="A8" s="106" t="s">
        <v>238</v>
      </c>
      <c r="B8" s="3" t="s">
        <v>135</v>
      </c>
      <c r="C8" s="3" t="s">
        <v>34</v>
      </c>
      <c r="D8" s="3">
        <v>11605.1</v>
      </c>
      <c r="E8" s="3">
        <v>11110</v>
      </c>
      <c r="F8" s="3">
        <v>11421</v>
      </c>
      <c r="G8" s="3">
        <v>12381</v>
      </c>
      <c r="H8" s="3">
        <v>13083</v>
      </c>
      <c r="I8" s="8"/>
    </row>
    <row r="9" spans="1:9" ht="13.5" customHeight="1" thickBot="1">
      <c r="A9" s="217" t="s">
        <v>239</v>
      </c>
      <c r="B9" s="4" t="s">
        <v>136</v>
      </c>
      <c r="C9" s="122" t="s">
        <v>34</v>
      </c>
      <c r="D9" s="3">
        <v>468.2</v>
      </c>
      <c r="E9" s="3">
        <v>489</v>
      </c>
      <c r="F9" s="3">
        <v>500</v>
      </c>
      <c r="G9" s="3">
        <v>500</v>
      </c>
      <c r="H9" s="3">
        <v>500</v>
      </c>
      <c r="I9" s="122"/>
    </row>
    <row r="10" spans="1:9" ht="14.25" customHeight="1" thickBot="1">
      <c r="A10" s="175"/>
      <c r="B10" s="3" t="s">
        <v>27</v>
      </c>
      <c r="C10" s="123"/>
      <c r="D10" s="3"/>
      <c r="E10" s="3"/>
      <c r="F10" s="3"/>
      <c r="G10" s="3"/>
      <c r="H10" s="3"/>
      <c r="I10" s="123"/>
    </row>
    <row r="11" spans="1:9" ht="53.4" thickBot="1">
      <c r="A11" s="106" t="s">
        <v>137</v>
      </c>
      <c r="B11" s="3" t="s">
        <v>138</v>
      </c>
      <c r="C11" s="3" t="s">
        <v>34</v>
      </c>
      <c r="D11" s="3"/>
      <c r="E11" s="3"/>
      <c r="F11" s="3"/>
      <c r="G11" s="3"/>
      <c r="H11" s="3"/>
      <c r="I11" s="99"/>
    </row>
    <row r="12" spans="1:9" ht="40.200000000000003" thickBot="1">
      <c r="A12" s="106" t="s">
        <v>139</v>
      </c>
      <c r="B12" s="3" t="s">
        <v>140</v>
      </c>
      <c r="C12" s="3" t="s">
        <v>34</v>
      </c>
      <c r="D12" s="3"/>
      <c r="E12" s="3"/>
      <c r="F12" s="3"/>
      <c r="G12" s="3"/>
      <c r="H12" s="3"/>
      <c r="I12" s="122"/>
    </row>
    <row r="13" spans="1:9" ht="27" thickBot="1">
      <c r="A13" s="106" t="s">
        <v>141</v>
      </c>
      <c r="B13" s="3" t="s">
        <v>142</v>
      </c>
      <c r="C13" s="3" t="s">
        <v>34</v>
      </c>
      <c r="D13" s="3">
        <v>468.2</v>
      </c>
      <c r="E13" s="3">
        <v>489</v>
      </c>
      <c r="F13" s="3">
        <v>500</v>
      </c>
      <c r="G13" s="3">
        <v>500</v>
      </c>
      <c r="H13" s="3">
        <v>500</v>
      </c>
      <c r="I13" s="123"/>
    </row>
    <row r="14" spans="1:9" ht="15" customHeight="1" thickBot="1">
      <c r="A14" s="105" t="s">
        <v>240</v>
      </c>
      <c r="B14" s="4" t="s">
        <v>143</v>
      </c>
      <c r="C14" s="98" t="s">
        <v>34</v>
      </c>
      <c r="D14" s="3">
        <v>68837.600000000006</v>
      </c>
      <c r="E14" s="3">
        <v>55625.4</v>
      </c>
      <c r="F14" s="3">
        <v>57526</v>
      </c>
      <c r="G14" s="3">
        <v>58844</v>
      </c>
      <c r="H14" s="3">
        <v>59003</v>
      </c>
      <c r="I14" s="98"/>
    </row>
    <row r="15" spans="1:9" ht="15" thickBot="1">
      <c r="A15" s="106"/>
      <c r="B15" s="3" t="s">
        <v>27</v>
      </c>
      <c r="C15" s="99"/>
      <c r="D15" s="3"/>
      <c r="E15" s="3"/>
      <c r="F15" s="3"/>
      <c r="G15" s="3"/>
      <c r="H15" s="3"/>
      <c r="I15" s="99"/>
    </row>
    <row r="16" spans="1:9" ht="27" thickBot="1">
      <c r="A16" s="106" t="s">
        <v>144</v>
      </c>
      <c r="B16" s="3" t="s">
        <v>312</v>
      </c>
      <c r="C16" s="3" t="s">
        <v>34</v>
      </c>
      <c r="D16" s="3">
        <v>4545</v>
      </c>
      <c r="E16" s="3">
        <v>5000</v>
      </c>
      <c r="F16" s="3">
        <v>5150</v>
      </c>
      <c r="G16" s="3">
        <v>5304</v>
      </c>
      <c r="H16" s="3">
        <v>5463</v>
      </c>
      <c r="I16" s="98"/>
    </row>
    <row r="17" spans="1:9" ht="27" thickBot="1">
      <c r="A17" s="106" t="s">
        <v>145</v>
      </c>
      <c r="B17" s="3" t="s">
        <v>146</v>
      </c>
      <c r="C17" s="3" t="s">
        <v>34</v>
      </c>
      <c r="D17" s="3">
        <v>56369.4</v>
      </c>
      <c r="E17" s="3">
        <v>50625.4</v>
      </c>
      <c r="F17" s="3">
        <v>52376</v>
      </c>
      <c r="G17" s="3">
        <v>53540</v>
      </c>
      <c r="H17" s="3">
        <v>53540</v>
      </c>
      <c r="I17" s="99"/>
    </row>
    <row r="18" spans="1:9" ht="42" customHeight="1" thickBot="1">
      <c r="A18" s="106" t="s">
        <v>241</v>
      </c>
      <c r="B18" s="3" t="s">
        <v>147</v>
      </c>
      <c r="C18" s="3" t="s">
        <v>34</v>
      </c>
      <c r="D18" s="3">
        <v>0.4</v>
      </c>
      <c r="E18" s="3"/>
      <c r="F18" s="3"/>
      <c r="G18" s="3"/>
      <c r="H18" s="3"/>
      <c r="I18" s="98"/>
    </row>
    <row r="19" spans="1:9" ht="31.5" customHeight="1" thickBot="1">
      <c r="A19" s="106" t="s">
        <v>242</v>
      </c>
      <c r="B19" s="3" t="s">
        <v>148</v>
      </c>
      <c r="C19" s="3" t="s">
        <v>34</v>
      </c>
      <c r="D19" s="3">
        <v>3577.1</v>
      </c>
      <c r="E19" s="3">
        <v>5600</v>
      </c>
      <c r="F19" s="3">
        <v>5000</v>
      </c>
      <c r="G19" s="3">
        <v>5000</v>
      </c>
      <c r="H19" s="3">
        <v>5000</v>
      </c>
      <c r="I19" s="99"/>
    </row>
    <row r="20" spans="1:9" ht="27.75" customHeight="1" thickBot="1">
      <c r="A20" s="106" t="s">
        <v>243</v>
      </c>
      <c r="B20" s="3" t="s">
        <v>149</v>
      </c>
      <c r="C20" s="3" t="s">
        <v>34</v>
      </c>
      <c r="D20" s="3">
        <v>1876.9</v>
      </c>
      <c r="E20" s="3">
        <v>1568.3</v>
      </c>
      <c r="F20" s="3">
        <v>1500</v>
      </c>
      <c r="G20" s="3">
        <v>1500</v>
      </c>
      <c r="H20" s="3">
        <v>1500</v>
      </c>
      <c r="I20" s="98"/>
    </row>
    <row r="21" spans="1:9" ht="40.200000000000003" thickBot="1">
      <c r="A21" s="106" t="s">
        <v>244</v>
      </c>
      <c r="B21" s="3" t="s">
        <v>150</v>
      </c>
      <c r="C21" s="3" t="s">
        <v>34</v>
      </c>
      <c r="D21" s="3">
        <v>688.1</v>
      </c>
      <c r="E21" s="3">
        <v>11096.3</v>
      </c>
      <c r="F21" s="3">
        <v>10000</v>
      </c>
      <c r="G21" s="3">
        <v>10000</v>
      </c>
      <c r="H21" s="3">
        <v>10000</v>
      </c>
      <c r="I21" s="99"/>
    </row>
    <row r="22" spans="1:9" ht="27" thickBot="1">
      <c r="A22" s="106" t="s">
        <v>245</v>
      </c>
      <c r="B22" s="3" t="s">
        <v>151</v>
      </c>
      <c r="C22" s="3" t="s">
        <v>34</v>
      </c>
      <c r="D22" s="3">
        <v>2728.2</v>
      </c>
      <c r="E22" s="3">
        <v>7900</v>
      </c>
      <c r="F22" s="3">
        <v>300</v>
      </c>
      <c r="G22" s="3">
        <v>300</v>
      </c>
      <c r="H22" s="3">
        <v>300</v>
      </c>
      <c r="I22" s="122"/>
    </row>
    <row r="23" spans="1:9" ht="27" thickBot="1">
      <c r="A23" s="106" t="s">
        <v>215</v>
      </c>
      <c r="B23" s="3" t="s">
        <v>152</v>
      </c>
      <c r="C23" s="3" t="s">
        <v>34</v>
      </c>
      <c r="D23" s="3">
        <v>87663.2</v>
      </c>
      <c r="E23" s="3">
        <v>118168.4</v>
      </c>
      <c r="F23" s="3">
        <v>91500</v>
      </c>
      <c r="G23" s="3">
        <v>91500</v>
      </c>
      <c r="H23" s="3">
        <v>91500</v>
      </c>
      <c r="I23" s="123"/>
    </row>
    <row r="24" spans="1:9" ht="27" thickBot="1">
      <c r="A24" s="106" t="s">
        <v>246</v>
      </c>
      <c r="B24" s="3" t="s">
        <v>153</v>
      </c>
      <c r="C24" s="3" t="s">
        <v>34</v>
      </c>
      <c r="D24" s="3"/>
      <c r="E24" s="3"/>
      <c r="F24" s="3"/>
      <c r="G24" s="3"/>
      <c r="H24" s="3"/>
      <c r="I24" s="122"/>
    </row>
    <row r="25" spans="1:9" ht="40.200000000000003" thickBot="1">
      <c r="A25" s="106" t="s">
        <v>247</v>
      </c>
      <c r="B25" s="3" t="s">
        <v>154</v>
      </c>
      <c r="C25" s="3" t="s">
        <v>34</v>
      </c>
      <c r="D25" s="3">
        <v>85103.1</v>
      </c>
      <c r="E25" s="3">
        <v>116404.5</v>
      </c>
      <c r="F25" s="3">
        <v>90000</v>
      </c>
      <c r="G25" s="3">
        <v>90000</v>
      </c>
      <c r="H25" s="3">
        <v>90000</v>
      </c>
      <c r="I25" s="123"/>
    </row>
    <row r="26" spans="1:9" ht="30" customHeight="1" thickBot="1">
      <c r="A26" s="106" t="s">
        <v>248</v>
      </c>
      <c r="B26" s="3" t="s">
        <v>155</v>
      </c>
      <c r="C26" s="3" t="s">
        <v>34</v>
      </c>
      <c r="D26" s="3">
        <v>960.1</v>
      </c>
      <c r="E26" s="3">
        <v>973.9</v>
      </c>
      <c r="F26" s="3">
        <v>1000</v>
      </c>
      <c r="G26" s="3">
        <v>1000</v>
      </c>
      <c r="H26" s="3">
        <v>1000</v>
      </c>
      <c r="I26" s="122"/>
    </row>
    <row r="27" spans="1:9" ht="27" thickBot="1">
      <c r="A27" s="106" t="s">
        <v>249</v>
      </c>
      <c r="B27" s="3" t="s">
        <v>156</v>
      </c>
      <c r="C27" s="3" t="s">
        <v>34</v>
      </c>
      <c r="D27" s="3">
        <v>1600</v>
      </c>
      <c r="E27" s="3">
        <v>790</v>
      </c>
      <c r="F27" s="3">
        <v>500</v>
      </c>
      <c r="G27" s="3">
        <v>500</v>
      </c>
      <c r="H27" s="3">
        <v>500</v>
      </c>
      <c r="I27" s="123"/>
    </row>
    <row r="28" spans="1:9" ht="40.200000000000003" thickBot="1">
      <c r="A28" s="106">
        <v>2</v>
      </c>
      <c r="B28" s="3" t="s">
        <v>157</v>
      </c>
      <c r="C28" s="49" t="s">
        <v>34</v>
      </c>
      <c r="D28" s="56">
        <f>D29+D30+D31+D32+D33+D34+D35+D36+D37+D38</f>
        <v>201629.09999999998</v>
      </c>
      <c r="E28" s="56">
        <f t="shared" ref="E28:H28" si="1">E29+E30+E31+E32+E33+E34+E35+E36+E37+E38</f>
        <v>223465.09999999998</v>
      </c>
      <c r="F28" s="56">
        <f t="shared" si="1"/>
        <v>189632</v>
      </c>
      <c r="G28" s="56">
        <f t="shared" si="1"/>
        <v>197499</v>
      </c>
      <c r="H28" s="56">
        <f t="shared" si="1"/>
        <v>198023</v>
      </c>
      <c r="I28" s="124"/>
    </row>
    <row r="29" spans="1:9" ht="27.75" customHeight="1" thickBot="1">
      <c r="A29" s="106" t="s">
        <v>234</v>
      </c>
      <c r="B29" s="3" t="s">
        <v>158</v>
      </c>
      <c r="C29" s="49" t="s">
        <v>34</v>
      </c>
      <c r="D29" s="49">
        <v>26437</v>
      </c>
      <c r="E29" s="49">
        <v>27533</v>
      </c>
      <c r="F29" s="49">
        <v>26365</v>
      </c>
      <c r="G29" s="49">
        <v>27000</v>
      </c>
      <c r="H29" s="49">
        <v>27000</v>
      </c>
      <c r="I29" s="126"/>
    </row>
    <row r="30" spans="1:9" ht="27" thickBot="1">
      <c r="A30" s="106" t="s">
        <v>235</v>
      </c>
      <c r="B30" s="3" t="s">
        <v>159</v>
      </c>
      <c r="C30" s="3" t="s">
        <v>34</v>
      </c>
      <c r="D30" s="49">
        <v>412.6</v>
      </c>
      <c r="E30" s="49">
        <v>375.4</v>
      </c>
      <c r="F30" s="49">
        <v>360</v>
      </c>
      <c r="G30" s="49">
        <v>377</v>
      </c>
      <c r="H30" s="49">
        <v>377</v>
      </c>
      <c r="I30" s="122"/>
    </row>
    <row r="31" spans="1:9" ht="53.4" thickBot="1">
      <c r="A31" s="106" t="s">
        <v>236</v>
      </c>
      <c r="B31" s="3" t="s">
        <v>160</v>
      </c>
      <c r="C31" s="3" t="s">
        <v>34</v>
      </c>
      <c r="D31" s="49">
        <v>278.7</v>
      </c>
      <c r="E31" s="49">
        <v>334</v>
      </c>
      <c r="F31" s="49">
        <v>320</v>
      </c>
      <c r="G31" s="49">
        <v>336</v>
      </c>
      <c r="H31" s="49">
        <v>336</v>
      </c>
      <c r="I31" s="123"/>
    </row>
    <row r="32" spans="1:9" ht="29.25" customHeight="1" thickBot="1">
      <c r="A32" s="106" t="s">
        <v>237</v>
      </c>
      <c r="B32" s="3" t="s">
        <v>161</v>
      </c>
      <c r="C32" s="3" t="s">
        <v>34</v>
      </c>
      <c r="D32" s="49">
        <v>22339.7</v>
      </c>
      <c r="E32" s="49">
        <v>30209.1</v>
      </c>
      <c r="F32" s="49">
        <v>28928</v>
      </c>
      <c r="G32" s="49">
        <v>30000</v>
      </c>
      <c r="H32" s="49">
        <v>30000</v>
      </c>
      <c r="I32" s="122"/>
    </row>
    <row r="33" spans="1:9" ht="18" customHeight="1" thickBot="1">
      <c r="A33" s="106" t="s">
        <v>250</v>
      </c>
      <c r="B33" s="3" t="s">
        <v>162</v>
      </c>
      <c r="C33" s="3" t="s">
        <v>34</v>
      </c>
      <c r="D33" s="49">
        <v>107305.3</v>
      </c>
      <c r="E33" s="49">
        <v>119401</v>
      </c>
      <c r="F33" s="49">
        <v>90000</v>
      </c>
      <c r="G33" s="49">
        <v>94000</v>
      </c>
      <c r="H33" s="49">
        <v>94000</v>
      </c>
      <c r="I33" s="123"/>
    </row>
    <row r="34" spans="1:9" ht="27" thickBot="1">
      <c r="A34" s="106" t="s">
        <v>251</v>
      </c>
      <c r="B34" s="3" t="s">
        <v>343</v>
      </c>
      <c r="C34" s="3" t="s">
        <v>34</v>
      </c>
      <c r="D34" s="49">
        <v>309.2</v>
      </c>
      <c r="E34" s="49">
        <v>400</v>
      </c>
      <c r="F34" s="49">
        <v>383</v>
      </c>
      <c r="G34" s="49">
        <v>402</v>
      </c>
      <c r="H34" s="49">
        <v>410</v>
      </c>
      <c r="I34" s="122"/>
    </row>
    <row r="35" spans="1:9" ht="28.5" customHeight="1" thickBot="1">
      <c r="A35" s="106" t="s">
        <v>252</v>
      </c>
      <c r="B35" s="3" t="s">
        <v>344</v>
      </c>
      <c r="C35" s="3" t="s">
        <v>34</v>
      </c>
      <c r="D35" s="49">
        <v>32239.3</v>
      </c>
      <c r="E35" s="49">
        <v>33849.300000000003</v>
      </c>
      <c r="F35" s="49">
        <v>32413</v>
      </c>
      <c r="G35" s="49">
        <v>34000</v>
      </c>
      <c r="H35" s="49">
        <v>34500</v>
      </c>
      <c r="I35" s="123"/>
    </row>
    <row r="36" spans="1:9" ht="24.75" customHeight="1" thickBot="1">
      <c r="A36" s="106" t="s">
        <v>253</v>
      </c>
      <c r="B36" s="3" t="s">
        <v>345</v>
      </c>
      <c r="C36" s="3" t="s">
        <v>34</v>
      </c>
      <c r="D36" s="49">
        <v>156.4</v>
      </c>
      <c r="E36" s="49">
        <v>381.8</v>
      </c>
      <c r="F36" s="49">
        <v>366</v>
      </c>
      <c r="G36" s="49">
        <v>384</v>
      </c>
      <c r="H36" s="49">
        <v>400</v>
      </c>
      <c r="I36" s="122"/>
    </row>
    <row r="37" spans="1:9" ht="27" thickBot="1">
      <c r="A37" s="106" t="s">
        <v>254</v>
      </c>
      <c r="B37" s="3" t="s">
        <v>346</v>
      </c>
      <c r="C37" s="3" t="s">
        <v>34</v>
      </c>
      <c r="D37" s="49">
        <v>12150.9</v>
      </c>
      <c r="E37" s="49">
        <v>10961.5</v>
      </c>
      <c r="F37" s="49">
        <v>10497</v>
      </c>
      <c r="G37" s="49">
        <v>11000</v>
      </c>
      <c r="H37" s="49">
        <v>11000</v>
      </c>
      <c r="I37" s="123"/>
    </row>
    <row r="38" spans="1:9" ht="27.75" customHeight="1" thickBot="1">
      <c r="A38" s="106" t="s">
        <v>255</v>
      </c>
      <c r="B38" s="3" t="s">
        <v>163</v>
      </c>
      <c r="C38" s="3" t="s">
        <v>34</v>
      </c>
      <c r="D38" s="49"/>
      <c r="E38" s="49">
        <v>20</v>
      </c>
      <c r="F38" s="49"/>
      <c r="G38" s="49"/>
      <c r="H38" s="49"/>
      <c r="I38" s="122"/>
    </row>
    <row r="39" spans="1:9" ht="40.200000000000003" thickBot="1">
      <c r="A39" s="106">
        <v>3</v>
      </c>
      <c r="B39" s="3" t="s">
        <v>164</v>
      </c>
      <c r="C39" s="49" t="s">
        <v>34</v>
      </c>
      <c r="D39" s="56">
        <f>D5-D28</f>
        <v>-19353.899999999965</v>
      </c>
      <c r="E39" s="56">
        <f t="shared" ref="E39:H39" si="2">E5-E28</f>
        <v>-7309.6999999999825</v>
      </c>
      <c r="F39" s="56">
        <f t="shared" si="2"/>
        <v>-11885</v>
      </c>
      <c r="G39" s="56">
        <f t="shared" si="2"/>
        <v>-17474</v>
      </c>
      <c r="H39" s="56">
        <f t="shared" si="2"/>
        <v>-17637</v>
      </c>
      <c r="I39" s="123"/>
    </row>
    <row r="40" spans="1:9" ht="53.4" thickBot="1">
      <c r="A40" s="106" t="s">
        <v>272</v>
      </c>
      <c r="B40" s="24" t="s">
        <v>326</v>
      </c>
      <c r="C40" s="3" t="s">
        <v>34</v>
      </c>
      <c r="D40" s="3"/>
      <c r="E40" s="3"/>
      <c r="F40" s="3"/>
      <c r="G40" s="3"/>
      <c r="H40" s="3"/>
      <c r="I40" s="3" t="s">
        <v>328</v>
      </c>
    </row>
  </sheetData>
  <mergeCells count="22">
    <mergeCell ref="B4:I4"/>
    <mergeCell ref="I6:I7"/>
    <mergeCell ref="A1:I1"/>
    <mergeCell ref="A2:A3"/>
    <mergeCell ref="B2:B3"/>
    <mergeCell ref="C2:C3"/>
    <mergeCell ref="E2:E3"/>
    <mergeCell ref="F2:H2"/>
    <mergeCell ref="I2:I3"/>
    <mergeCell ref="I22:I23"/>
    <mergeCell ref="I24:I25"/>
    <mergeCell ref="I9:I10"/>
    <mergeCell ref="I12:I13"/>
    <mergeCell ref="A9:A10"/>
    <mergeCell ref="C9:C10"/>
    <mergeCell ref="I38:I39"/>
    <mergeCell ref="I26:I27"/>
    <mergeCell ref="I28:I29"/>
    <mergeCell ref="I30:I31"/>
    <mergeCell ref="I32:I33"/>
    <mergeCell ref="I34:I35"/>
    <mergeCell ref="I36:I37"/>
  </mergeCells>
  <pageMargins left="0.7" right="0.7" top="0.75" bottom="0.75" header="0.3" footer="0.3"/>
  <pageSetup paperSize="9" scale="58"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I31"/>
  <sheetViews>
    <sheetView topLeftCell="A25" zoomScale="120" zoomScaleNormal="120" zoomScaleSheetLayoutView="120" zoomScalePageLayoutView="120" workbookViewId="0">
      <selection activeCell="A2" sqref="A2:I31"/>
    </sheetView>
  </sheetViews>
  <sheetFormatPr defaultRowHeight="14.4"/>
  <cols>
    <col min="1" max="1" width="7" customWidth="1"/>
    <col min="2" max="2" width="29.33203125" customWidth="1"/>
    <col min="3" max="3" width="17.5546875" customWidth="1"/>
    <col min="4" max="5" width="8.88671875" customWidth="1"/>
    <col min="6" max="6" width="6.44140625" customWidth="1"/>
    <col min="7" max="7" width="6.6640625" customWidth="1"/>
    <col min="8" max="8" width="6.33203125" customWidth="1"/>
    <col min="9" max="9" width="56" customWidth="1"/>
    <col min="10" max="10" width="14.5546875" customWidth="1"/>
  </cols>
  <sheetData>
    <row r="1" spans="1:9" ht="43.5" customHeight="1" thickBot="1">
      <c r="A1" s="120" t="s">
        <v>297</v>
      </c>
      <c r="B1" s="120"/>
      <c r="C1" s="120"/>
      <c r="D1" s="120"/>
      <c r="E1" s="120"/>
      <c r="F1" s="120"/>
      <c r="G1" s="120"/>
      <c r="H1" s="120"/>
      <c r="I1" s="120"/>
    </row>
    <row r="2" spans="1:9" ht="15.75" customHeight="1" thickBot="1">
      <c r="A2" s="131" t="s">
        <v>0</v>
      </c>
      <c r="B2" s="138" t="s">
        <v>1</v>
      </c>
      <c r="C2" s="138" t="s">
        <v>2</v>
      </c>
      <c r="D2" s="12" t="s">
        <v>3</v>
      </c>
      <c r="E2" s="138" t="s">
        <v>5</v>
      </c>
      <c r="F2" s="146" t="s">
        <v>6</v>
      </c>
      <c r="G2" s="149"/>
      <c r="H2" s="150"/>
      <c r="I2" s="138" t="s">
        <v>7</v>
      </c>
    </row>
    <row r="3" spans="1:9" ht="24" customHeight="1" thickBot="1">
      <c r="A3" s="132"/>
      <c r="B3" s="139"/>
      <c r="C3" s="139"/>
      <c r="D3" s="1" t="s">
        <v>4</v>
      </c>
      <c r="E3" s="139"/>
      <c r="F3" s="1" t="s">
        <v>8</v>
      </c>
      <c r="G3" s="1" t="s">
        <v>9</v>
      </c>
      <c r="H3" s="1" t="s">
        <v>10</v>
      </c>
      <c r="I3" s="139"/>
    </row>
    <row r="4" spans="1:9" ht="15" thickBot="1">
      <c r="A4" s="6" t="s">
        <v>125</v>
      </c>
      <c r="B4" s="127" t="s">
        <v>175</v>
      </c>
      <c r="C4" s="128"/>
      <c r="D4" s="128"/>
      <c r="E4" s="128"/>
      <c r="F4" s="128"/>
      <c r="G4" s="128"/>
      <c r="H4" s="128"/>
      <c r="I4" s="129"/>
    </row>
    <row r="5" spans="1:9" ht="51.75" customHeight="1" thickBot="1">
      <c r="A5" s="106">
        <v>1</v>
      </c>
      <c r="B5" s="3" t="s">
        <v>176</v>
      </c>
      <c r="C5" s="3"/>
      <c r="D5" s="87"/>
      <c r="E5" s="87"/>
      <c r="F5" s="87"/>
      <c r="G5" s="87"/>
      <c r="H5" s="87"/>
      <c r="I5" s="122" t="s">
        <v>327</v>
      </c>
    </row>
    <row r="6" spans="1:9" ht="15" thickBot="1">
      <c r="A6" s="106" t="s">
        <v>214</v>
      </c>
      <c r="B6" s="3" t="s">
        <v>177</v>
      </c>
      <c r="C6" s="3" t="s">
        <v>178</v>
      </c>
      <c r="D6" s="87"/>
      <c r="E6" s="87"/>
      <c r="F6" s="87"/>
      <c r="G6" s="87"/>
      <c r="H6" s="87"/>
      <c r="I6" s="130"/>
    </row>
    <row r="7" spans="1:9" ht="15" thickBot="1">
      <c r="A7" s="106" t="s">
        <v>215</v>
      </c>
      <c r="B7" s="3" t="s">
        <v>179</v>
      </c>
      <c r="C7" s="3" t="s">
        <v>178</v>
      </c>
      <c r="D7" s="87"/>
      <c r="E7" s="87"/>
      <c r="F7" s="87"/>
      <c r="G7" s="87"/>
      <c r="H7" s="87"/>
      <c r="I7" s="130"/>
    </row>
    <row r="8" spans="1:9" ht="28.5" customHeight="1" thickBot="1">
      <c r="A8" s="40" t="s">
        <v>216</v>
      </c>
      <c r="B8" s="10" t="s">
        <v>180</v>
      </c>
      <c r="C8" s="11" t="s">
        <v>178</v>
      </c>
      <c r="D8" s="87"/>
      <c r="E8" s="87"/>
      <c r="F8" s="87"/>
      <c r="G8" s="87"/>
      <c r="H8" s="87"/>
      <c r="I8" s="130"/>
    </row>
    <row r="9" spans="1:9" ht="39.75" customHeight="1" thickBot="1">
      <c r="A9" s="40" t="s">
        <v>217</v>
      </c>
      <c r="B9" s="10" t="s">
        <v>181</v>
      </c>
      <c r="C9" s="11" t="s">
        <v>324</v>
      </c>
      <c r="D9" s="87"/>
      <c r="E9" s="87"/>
      <c r="F9" s="87"/>
      <c r="G9" s="87"/>
      <c r="H9" s="87"/>
      <c r="I9" s="130"/>
    </row>
    <row r="10" spans="1:9" ht="30" customHeight="1" thickBot="1">
      <c r="A10" s="106" t="s">
        <v>218</v>
      </c>
      <c r="B10" s="3" t="s">
        <v>182</v>
      </c>
      <c r="C10" s="3" t="s">
        <v>171</v>
      </c>
      <c r="D10" s="87"/>
      <c r="E10" s="87"/>
      <c r="F10" s="87"/>
      <c r="G10" s="87"/>
      <c r="H10" s="87"/>
      <c r="I10" s="130"/>
    </row>
    <row r="11" spans="1:9" ht="45.75" customHeight="1" thickBot="1">
      <c r="A11" s="106" t="s">
        <v>219</v>
      </c>
      <c r="B11" s="3" t="s">
        <v>183</v>
      </c>
      <c r="C11" s="3"/>
      <c r="D11" s="87"/>
      <c r="E11" s="87"/>
      <c r="F11" s="87"/>
      <c r="G11" s="87"/>
      <c r="H11" s="87"/>
      <c r="I11" s="123"/>
    </row>
    <row r="12" spans="1:9" ht="39" customHeight="1" thickBot="1">
      <c r="A12" s="106">
        <v>2</v>
      </c>
      <c r="B12" s="3" t="s">
        <v>184</v>
      </c>
      <c r="C12" s="3" t="s">
        <v>19</v>
      </c>
      <c r="D12" s="87"/>
      <c r="E12" s="87"/>
      <c r="F12" s="87"/>
      <c r="G12" s="87"/>
      <c r="H12" s="87"/>
      <c r="I12" s="122" t="s">
        <v>310</v>
      </c>
    </row>
    <row r="13" spans="1:9" ht="30.75" customHeight="1" thickBot="1">
      <c r="A13" s="106">
        <v>3</v>
      </c>
      <c r="B13" s="3" t="s">
        <v>185</v>
      </c>
      <c r="C13" s="3" t="s">
        <v>19</v>
      </c>
      <c r="D13" s="86">
        <f>D14+D15+D16+D17</f>
        <v>0</v>
      </c>
      <c r="E13" s="86">
        <f t="shared" ref="E13:H13" si="0">E14+E15+E16+E17</f>
        <v>0</v>
      </c>
      <c r="F13" s="86">
        <f t="shared" si="0"/>
        <v>0</v>
      </c>
      <c r="G13" s="86">
        <f t="shared" si="0"/>
        <v>0</v>
      </c>
      <c r="H13" s="86">
        <f t="shared" si="0"/>
        <v>0</v>
      </c>
      <c r="I13" s="130"/>
    </row>
    <row r="14" spans="1:9" ht="15" thickBot="1">
      <c r="A14" s="19" t="s">
        <v>220</v>
      </c>
      <c r="B14" s="20" t="s">
        <v>186</v>
      </c>
      <c r="C14" s="3" t="s">
        <v>19</v>
      </c>
      <c r="D14" s="86"/>
      <c r="E14" s="86"/>
      <c r="F14" s="86"/>
      <c r="G14" s="86"/>
      <c r="H14" s="86"/>
      <c r="I14" s="130"/>
    </row>
    <row r="15" spans="1:9" ht="27" thickBot="1">
      <c r="A15" s="19" t="s">
        <v>221</v>
      </c>
      <c r="B15" s="20" t="s">
        <v>187</v>
      </c>
      <c r="C15" s="3" t="s">
        <v>19</v>
      </c>
      <c r="D15" s="86"/>
      <c r="E15" s="86"/>
      <c r="F15" s="86"/>
      <c r="G15" s="86"/>
      <c r="H15" s="86"/>
      <c r="I15" s="130"/>
    </row>
    <row r="16" spans="1:9" ht="27" thickBot="1">
      <c r="A16" s="19" t="s">
        <v>222</v>
      </c>
      <c r="B16" s="20" t="s">
        <v>188</v>
      </c>
      <c r="C16" s="3" t="s">
        <v>19</v>
      </c>
      <c r="D16" s="86"/>
      <c r="E16" s="86"/>
      <c r="F16" s="86"/>
      <c r="G16" s="86"/>
      <c r="H16" s="86"/>
      <c r="I16" s="130"/>
    </row>
    <row r="17" spans="1:9" ht="27" thickBot="1">
      <c r="A17" s="19" t="s">
        <v>223</v>
      </c>
      <c r="B17" s="20" t="s">
        <v>189</v>
      </c>
      <c r="C17" s="3" t="s">
        <v>19</v>
      </c>
      <c r="D17" s="86"/>
      <c r="E17" s="86"/>
      <c r="F17" s="86"/>
      <c r="G17" s="86"/>
      <c r="H17" s="86"/>
      <c r="I17" s="123"/>
    </row>
    <row r="18" spans="1:9" ht="26.25" customHeight="1" thickBot="1">
      <c r="A18" s="19">
        <v>4</v>
      </c>
      <c r="B18" s="20" t="s">
        <v>190</v>
      </c>
      <c r="C18" s="3" t="s">
        <v>19</v>
      </c>
      <c r="D18" s="86">
        <f>D19+D20</f>
        <v>0</v>
      </c>
      <c r="E18" s="86">
        <f t="shared" ref="E18:H18" si="1">E19+E20</f>
        <v>0</v>
      </c>
      <c r="F18" s="86">
        <f t="shared" si="1"/>
        <v>0</v>
      </c>
      <c r="G18" s="86">
        <f t="shared" si="1"/>
        <v>0</v>
      </c>
      <c r="H18" s="86">
        <f t="shared" si="1"/>
        <v>0</v>
      </c>
      <c r="I18" s="122" t="s">
        <v>191</v>
      </c>
    </row>
    <row r="19" spans="1:9" ht="15" customHeight="1" thickBot="1">
      <c r="A19" s="19" t="s">
        <v>256</v>
      </c>
      <c r="B19" s="20" t="s">
        <v>188</v>
      </c>
      <c r="C19" s="3" t="s">
        <v>19</v>
      </c>
      <c r="D19" s="86"/>
      <c r="E19" s="86"/>
      <c r="F19" s="86"/>
      <c r="G19" s="86"/>
      <c r="H19" s="86"/>
      <c r="I19" s="130"/>
    </row>
    <row r="20" spans="1:9" ht="15" customHeight="1" thickBot="1">
      <c r="A20" s="19" t="s">
        <v>257</v>
      </c>
      <c r="B20" s="20" t="s">
        <v>192</v>
      </c>
      <c r="C20" s="3" t="s">
        <v>19</v>
      </c>
      <c r="D20" s="87"/>
      <c r="E20" s="87"/>
      <c r="F20" s="87"/>
      <c r="G20" s="87"/>
      <c r="H20" s="87"/>
      <c r="I20" s="123"/>
    </row>
    <row r="21" spans="1:9" ht="29.25" customHeight="1" thickBot="1">
      <c r="A21" s="19">
        <v>5</v>
      </c>
      <c r="B21" s="20" t="s">
        <v>193</v>
      </c>
      <c r="C21" s="3"/>
      <c r="D21" s="87"/>
      <c r="E21" s="87"/>
      <c r="F21" s="87"/>
      <c r="G21" s="87"/>
      <c r="H21" s="87"/>
      <c r="I21" s="122" t="s">
        <v>194</v>
      </c>
    </row>
    <row r="22" spans="1:9" ht="27" thickBot="1">
      <c r="A22" s="19" t="s">
        <v>258</v>
      </c>
      <c r="B22" s="20" t="s">
        <v>195</v>
      </c>
      <c r="C22" s="3" t="s">
        <v>196</v>
      </c>
      <c r="D22" s="87"/>
      <c r="E22" s="87"/>
      <c r="F22" s="87"/>
      <c r="G22" s="87"/>
      <c r="H22" s="87"/>
      <c r="I22" s="130"/>
    </row>
    <row r="23" spans="1:9" ht="40.200000000000003" thickBot="1">
      <c r="A23" s="19" t="s">
        <v>259</v>
      </c>
      <c r="B23" s="20" t="s">
        <v>197</v>
      </c>
      <c r="C23" s="3" t="s">
        <v>198</v>
      </c>
      <c r="D23" s="87"/>
      <c r="E23" s="87"/>
      <c r="F23" s="87"/>
      <c r="G23" s="87"/>
      <c r="H23" s="87"/>
      <c r="I23" s="130"/>
    </row>
    <row r="24" spans="1:9" ht="40.200000000000003" thickBot="1">
      <c r="A24" s="19" t="s">
        <v>260</v>
      </c>
      <c r="B24" s="20" t="s">
        <v>199</v>
      </c>
      <c r="C24" s="3" t="s">
        <v>198</v>
      </c>
      <c r="D24" s="87"/>
      <c r="E24" s="87"/>
      <c r="F24" s="87"/>
      <c r="G24" s="87"/>
      <c r="H24" s="87"/>
      <c r="I24" s="130"/>
    </row>
    <row r="25" spans="1:9" ht="27" thickBot="1">
      <c r="A25" s="19" t="s">
        <v>261</v>
      </c>
      <c r="B25" s="20" t="s">
        <v>200</v>
      </c>
      <c r="C25" s="3" t="s">
        <v>201</v>
      </c>
      <c r="D25" s="87"/>
      <c r="E25" s="87"/>
      <c r="F25" s="87"/>
      <c r="G25" s="87"/>
      <c r="H25" s="87"/>
      <c r="I25" s="130"/>
    </row>
    <row r="26" spans="1:9" ht="27" thickBot="1">
      <c r="A26" s="19" t="s">
        <v>262</v>
      </c>
      <c r="B26" s="20" t="s">
        <v>202</v>
      </c>
      <c r="C26" s="3" t="s">
        <v>201</v>
      </c>
      <c r="D26" s="87"/>
      <c r="E26" s="87"/>
      <c r="F26" s="87"/>
      <c r="G26" s="87"/>
      <c r="H26" s="87"/>
      <c r="I26" s="130"/>
    </row>
    <row r="27" spans="1:9" ht="53.4" thickBot="1">
      <c r="A27" s="106" t="s">
        <v>263</v>
      </c>
      <c r="B27" s="3" t="s">
        <v>203</v>
      </c>
      <c r="C27" s="3" t="s">
        <v>204</v>
      </c>
      <c r="D27" s="87"/>
      <c r="E27" s="87"/>
      <c r="F27" s="87"/>
      <c r="G27" s="87"/>
      <c r="H27" s="87"/>
      <c r="I27" s="130"/>
    </row>
    <row r="28" spans="1:9" ht="27" thickBot="1">
      <c r="A28" s="106" t="s">
        <v>264</v>
      </c>
      <c r="B28" s="3" t="s">
        <v>205</v>
      </c>
      <c r="C28" s="3" t="s">
        <v>206</v>
      </c>
      <c r="D28" s="87"/>
      <c r="E28" s="87"/>
      <c r="F28" s="87"/>
      <c r="G28" s="87"/>
      <c r="H28" s="87"/>
      <c r="I28" s="130"/>
    </row>
    <row r="29" spans="1:9" ht="27" thickBot="1">
      <c r="A29" s="106" t="s">
        <v>265</v>
      </c>
      <c r="B29" s="3" t="s">
        <v>207</v>
      </c>
      <c r="C29" s="3" t="s">
        <v>206</v>
      </c>
      <c r="D29" s="87"/>
      <c r="E29" s="87"/>
      <c r="F29" s="87"/>
      <c r="G29" s="87"/>
      <c r="H29" s="87"/>
      <c r="I29" s="130"/>
    </row>
    <row r="30" spans="1:9" ht="40.200000000000003" thickBot="1">
      <c r="A30" s="106" t="s">
        <v>266</v>
      </c>
      <c r="B30" s="3" t="s">
        <v>208</v>
      </c>
      <c r="C30" s="3" t="s">
        <v>209</v>
      </c>
      <c r="D30" s="87"/>
      <c r="E30" s="87"/>
      <c r="F30" s="87"/>
      <c r="G30" s="87"/>
      <c r="H30" s="87"/>
      <c r="I30" s="123"/>
    </row>
    <row r="31" spans="1:9" ht="52.5" customHeight="1" thickBot="1">
      <c r="A31" s="106">
        <v>6</v>
      </c>
      <c r="B31" s="3" t="s">
        <v>210</v>
      </c>
      <c r="C31" s="3" t="s">
        <v>211</v>
      </c>
      <c r="D31" s="3"/>
      <c r="E31" s="3"/>
      <c r="F31" s="3"/>
      <c r="G31" s="3"/>
      <c r="H31" s="3"/>
      <c r="I31" s="3" t="s">
        <v>397</v>
      </c>
    </row>
  </sheetData>
  <mergeCells count="12">
    <mergeCell ref="A1:I1"/>
    <mergeCell ref="A2:A3"/>
    <mergeCell ref="B2:B3"/>
    <mergeCell ref="C2:C3"/>
    <mergeCell ref="E2:E3"/>
    <mergeCell ref="F2:H2"/>
    <mergeCell ref="I2:I3"/>
    <mergeCell ref="B4:I4"/>
    <mergeCell ref="I5:I11"/>
    <mergeCell ref="I12:I17"/>
    <mergeCell ref="I18:I20"/>
    <mergeCell ref="I21:I30"/>
  </mergeCell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Сосновское поселение</vt:lpstr>
      <vt:lpstr>Сельское хоз-во</vt:lpstr>
      <vt:lpstr>Пр-во важнейших видов продукции</vt:lpstr>
      <vt:lpstr>Потребительский рынок</vt:lpstr>
      <vt:lpstr>Инвестиции</vt:lpstr>
      <vt:lpstr>Строительство</vt:lpstr>
      <vt:lpstr>Транспорт</vt:lpstr>
      <vt:lpstr>Финансы</vt:lpstr>
      <vt:lpstr>Развитие социальной сферы</vt:lpstr>
      <vt:lpstr>Титульный лист</vt:lpstr>
      <vt:lpstr>'Сосновское поселение'!_ftn1</vt:lpstr>
      <vt:lpstr>'Сосновское поселение'!_ftn2</vt:lpstr>
      <vt:lpstr>'Сосновское поселение'!_ftn3</vt:lpstr>
      <vt:lpstr>'Сосновское поселение'!_ftnref1</vt:lpstr>
      <vt:lpstr>'Сосновское поселение'!_ftnref2</vt:lpstr>
      <vt:lpstr>'Сосновское поселение'!_ftnref3</vt:lpstr>
      <vt:lpstr>'Сосновское поселение'!_Ref346553369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2016-11-07T04:05:38Z</dcterms:modified>
</cp:coreProperties>
</file>